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\\Wsdot.loc\hq\Group\303040\AA_NewX\Web\H&amp;H Website Update\HydraulicsHydrologyWebpage\TemplatesSpreadsheetsDocuments\"/>
    </mc:Choice>
  </mc:AlternateContent>
  <xr:revisionPtr revIDLastSave="0" documentId="13_ncr:1_{1A4966C0-BB57-410C-9B7D-89233B2C4379}" xr6:coauthVersionLast="47" xr6:coauthVersionMax="47" xr10:uidLastSave="{00000000-0000-0000-0000-000000000000}"/>
  <bookViews>
    <workbookView xWindow="30612" yWindow="-96" windowWidth="30936" windowHeight="16776" tabRatio="638" xr2:uid="{305710AD-D165-49D0-AC21-0C7CF0627F9F}"/>
  </bookViews>
  <sheets>
    <sheet name="PondConfig" sheetId="1" r:id="rId1"/>
    <sheet name="CircularSections" sheetId="4" r:id="rId2"/>
  </sheets>
  <definedNames>
    <definedName name="_xlnm.Print_Area" localSheetId="0">PondConfig!$C$1:$L$18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6" i="1" l="1"/>
  <c r="E36" i="1" s="1"/>
  <c r="D33" i="1"/>
  <c r="E33" i="1" s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19" i="1"/>
  <c r="C21" i="1"/>
  <c r="D21" i="1" s="1"/>
  <c r="E21" i="1" s="1"/>
  <c r="C20" i="1"/>
  <c r="D20" i="1" s="1"/>
  <c r="E20" i="1" s="1"/>
  <c r="C22" i="1"/>
  <c r="D22" i="1"/>
  <c r="E22" i="1" s="1"/>
  <c r="C23" i="1"/>
  <c r="D23" i="1" s="1"/>
  <c r="E23" i="1" s="1"/>
  <c r="C24" i="1"/>
  <c r="D24" i="1" s="1"/>
  <c r="E24" i="1" s="1"/>
  <c r="C25" i="1"/>
  <c r="D25" i="1" s="1"/>
  <c r="E25" i="1" s="1"/>
  <c r="C26" i="1"/>
  <c r="D26" i="1" s="1"/>
  <c r="E26" i="1" s="1"/>
  <c r="C27" i="1"/>
  <c r="D27" i="1" s="1"/>
  <c r="E27" i="1" s="1"/>
  <c r="C28" i="1"/>
  <c r="D28" i="1" s="1"/>
  <c r="E28" i="1" s="1"/>
  <c r="C29" i="1"/>
  <c r="D29" i="1"/>
  <c r="E29" i="1" s="1"/>
  <c r="C30" i="1"/>
  <c r="D30" i="1" s="1"/>
  <c r="E30" i="1" s="1"/>
  <c r="C31" i="1"/>
  <c r="D31" i="1" s="1"/>
  <c r="E31" i="1" s="1"/>
  <c r="C32" i="1"/>
  <c r="D32" i="1"/>
  <c r="E32" i="1" s="1"/>
  <c r="C33" i="1"/>
  <c r="C34" i="1"/>
  <c r="D34" i="1" s="1"/>
  <c r="E34" i="1" s="1"/>
  <c r="C35" i="1"/>
  <c r="D35" i="1" s="1"/>
  <c r="E35" i="1" s="1"/>
  <c r="C36" i="1"/>
  <c r="C37" i="1"/>
  <c r="D37" i="1" s="1"/>
  <c r="E37" i="1" s="1"/>
  <c r="C38" i="1"/>
  <c r="D38" i="1"/>
  <c r="E38" i="1" s="1"/>
  <c r="C39" i="1"/>
  <c r="D39" i="1"/>
  <c r="E39" i="1" s="1"/>
  <c r="C40" i="1"/>
  <c r="D40" i="1" s="1"/>
  <c r="E40" i="1" s="1"/>
  <c r="C41" i="1"/>
  <c r="D41" i="1" s="1"/>
  <c r="E41" i="1" s="1"/>
  <c r="C42" i="1"/>
  <c r="D42" i="1"/>
  <c r="E42" i="1" s="1"/>
  <c r="C43" i="1"/>
  <c r="D43" i="1"/>
  <c r="E43" i="1" s="1"/>
  <c r="C44" i="1"/>
  <c r="D44" i="1" s="1"/>
  <c r="E44" i="1" s="1"/>
  <c r="C45" i="1"/>
  <c r="D45" i="1" s="1"/>
  <c r="E45" i="1" s="1"/>
  <c r="C46" i="1"/>
  <c r="D46" i="1"/>
  <c r="E46" i="1" s="1"/>
  <c r="C47" i="1"/>
  <c r="D47" i="1"/>
  <c r="E47" i="1" s="1"/>
  <c r="C48" i="1"/>
  <c r="D48" i="1" s="1"/>
  <c r="E48" i="1" s="1"/>
  <c r="C49" i="1"/>
  <c r="D49" i="1" s="1"/>
  <c r="E49" i="1" s="1"/>
  <c r="C19" i="1"/>
  <c r="D19" i="1"/>
  <c r="E19" i="1" s="1"/>
  <c r="K19" i="1" s="1"/>
  <c r="K41" i="1" l="1"/>
  <c r="F41" i="1"/>
  <c r="F47" i="1"/>
  <c r="F20" i="1"/>
  <c r="K20" i="1"/>
  <c r="K39" i="1"/>
  <c r="F39" i="1"/>
  <c r="K27" i="1"/>
  <c r="F27" i="1"/>
  <c r="K40" i="1"/>
  <c r="F40" i="1"/>
  <c r="K26" i="1"/>
  <c r="F26" i="1"/>
  <c r="F35" i="1"/>
  <c r="K35" i="1"/>
  <c r="F49" i="1"/>
  <c r="K31" i="1"/>
  <c r="F31" i="1"/>
  <c r="K21" i="1"/>
  <c r="F21" i="1"/>
  <c r="K46" i="1"/>
  <c r="K47" i="1" s="1"/>
  <c r="K48" i="1" s="1"/>
  <c r="K49" i="1" s="1"/>
  <c r="F46" i="1"/>
  <c r="K38" i="1"/>
  <c r="F38" i="1"/>
  <c r="F45" i="1"/>
  <c r="K45" i="1"/>
  <c r="F44" i="1"/>
  <c r="F12" i="1"/>
  <c r="K44" i="1"/>
  <c r="F43" i="1"/>
  <c r="K43" i="1"/>
  <c r="F34" i="1"/>
  <c r="K34" i="1"/>
  <c r="K23" i="1"/>
  <c r="F23" i="1"/>
  <c r="K33" i="1"/>
  <c r="F33" i="1"/>
  <c r="F48" i="1"/>
  <c r="F30" i="1"/>
  <c r="K30" i="1"/>
  <c r="K29" i="1"/>
  <c r="F29" i="1"/>
  <c r="K28" i="1"/>
  <c r="F28" i="1"/>
  <c r="K37" i="1"/>
  <c r="F37" i="1"/>
  <c r="F25" i="1"/>
  <c r="K25" i="1"/>
  <c r="K24" i="1"/>
  <c r="F24" i="1"/>
  <c r="K42" i="1"/>
  <c r="F42" i="1"/>
  <c r="K32" i="1"/>
  <c r="F32" i="1"/>
  <c r="F22" i="1"/>
  <c r="K22" i="1"/>
  <c r="K36" i="1"/>
  <c r="F36" i="1"/>
</calcChain>
</file>

<file path=xl/sharedStrings.xml><?xml version="1.0" encoding="utf-8"?>
<sst xmlns="http://schemas.openxmlformats.org/spreadsheetml/2006/main" count="56" uniqueCount="47">
  <si>
    <t>elev.</t>
  </si>
  <si>
    <t>storage</t>
  </si>
  <si>
    <t>ft</t>
  </si>
  <si>
    <t>s.f.</t>
  </si>
  <si>
    <t>cu.ft.</t>
  </si>
  <si>
    <t>(ac.ft)</t>
  </si>
  <si>
    <t>Blue Indicates Data Entry Cells, the rest are calculated.</t>
  </si>
  <si>
    <t>Overflow Elevation:</t>
  </si>
  <si>
    <t>Pond Volume at Overflow (cu ft):</t>
  </si>
  <si>
    <t>APPENDIX A.  GEOMETRIC ELEMENTS FOR CIRCULAR CHANNEL SECTIONS</t>
  </si>
  <si>
    <t>Ven Te Chow, 1959</t>
  </si>
  <si>
    <t>d = diameter</t>
  </si>
  <si>
    <t>y = depth of flow</t>
  </si>
  <si>
    <t>A = water area</t>
  </si>
  <si>
    <t>P = wetter perimeter</t>
  </si>
  <si>
    <t>A</t>
  </si>
  <si>
    <t>P</t>
  </si>
  <si>
    <t>R</t>
  </si>
  <si>
    <t>T</t>
  </si>
  <si>
    <t>D</t>
  </si>
  <si>
    <t>z</t>
  </si>
  <si>
    <t>AR^2/3</t>
  </si>
  <si>
    <t>d</t>
  </si>
  <si>
    <t>d^2</t>
  </si>
  <si>
    <t>d^2.5</t>
  </si>
  <si>
    <t>d^8/3</t>
  </si>
  <si>
    <t>Infinity</t>
  </si>
  <si>
    <t>Pipe Length</t>
  </si>
  <si>
    <t>Wetted Area</t>
  </si>
  <si>
    <t>y</t>
  </si>
  <si>
    <t>Pipe Diameter (d)</t>
  </si>
  <si>
    <t>y/d</t>
  </si>
  <si>
    <t xml:space="preserve">     R = hydraulic radius</t>
  </si>
  <si>
    <t xml:space="preserve">     T = top width</t>
  </si>
  <si>
    <t xml:space="preserve">     D = hydraulic depth</t>
  </si>
  <si>
    <t xml:space="preserve">     Z = AD^.5= section factor for critical-flow computation</t>
  </si>
  <si>
    <t xml:space="preserve">  ELEV (FT)</t>
  </si>
  <si>
    <t>VOLUME (CU FT)</t>
  </si>
  <si>
    <t>Detention Pipe Volume Calculator</t>
  </si>
  <si>
    <t>Pond Volume Table</t>
  </si>
  <si>
    <t>Note:  Volume is increased by 1 for Elevations Greater than Pipe Diameter</t>
  </si>
  <si>
    <t>Because Routing Routine Requires Increasing Pond Volume</t>
  </si>
  <si>
    <t>*** Copy Table below to MGSFlood Program Elevation Volume Input Screen</t>
  </si>
  <si>
    <t>Storage Volume Provided by Horizontal Pipe of Diameter d</t>
  </si>
  <si>
    <t>Circular Section Geometry Read from CircularSections Tab</t>
  </si>
  <si>
    <t>Top Area (Dummy)</t>
  </si>
  <si>
    <t>Target Volume from MGSFlood: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</si>
</sst>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0.0"/>
    <numFmt numFmtId="165" formatCode="0.000"/>
    <numFmt numFmtId="166" formatCode="0.0000"/>
    <numFmt numFmtId="167" formatCode="_(* #,##0.000_);_(* \(#,##0.000\);_(* &quot;-&quot;??_);_(@_)"/>
    <numFmt numFmtId="168" formatCode="0."/>
  </numFmts>
  <fonts count="17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0"/>
      <color indexed="12"/>
      <name val="Arial"/>
      <family val="2"/>
    </font>
    <font>
      <sz val="10"/>
      <name val="Courier"/>
      <family val="3"/>
    </font>
    <font>
      <b/>
      <sz val="10"/>
      <color indexed="12"/>
      <name val="Arial"/>
      <family val="2"/>
    </font>
    <font>
      <b/>
      <sz val="12"/>
      <color indexed="12"/>
      <name val="Arial"/>
      <family val="2"/>
    </font>
    <font>
      <b/>
      <sz val="14"/>
      <name val="Arial"/>
      <family val="2"/>
    </font>
    <font>
      <b/>
      <sz val="10"/>
      <color indexed="10"/>
      <name val="Arial"/>
      <family val="2"/>
    </font>
    <font>
      <sz val="8"/>
      <name val="Times New Roman"/>
      <family val="1"/>
    </font>
    <font>
      <b/>
      <sz val="10"/>
      <name val="Arial"/>
    </font>
    <font>
      <b/>
      <u/>
      <sz val="8"/>
      <name val="Times New Roman"/>
      <family val="1"/>
    </font>
    <font>
      <b/>
      <u/>
      <sz val="9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/>
    <xf numFmtId="0" fontId="0" fillId="0" borderId="0" xfId="0" applyAlignment="1">
      <alignment horizontal="right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165" fontId="3" fillId="0" borderId="1" xfId="0" applyNumberFormat="1" applyFont="1" applyBorder="1" applyAlignment="1">
      <alignment horizontal="center"/>
    </xf>
    <xf numFmtId="165" fontId="0" fillId="0" borderId="0" xfId="0" applyNumberFormat="1"/>
    <xf numFmtId="0" fontId="5" fillId="0" borderId="0" xfId="0" applyFont="1"/>
    <xf numFmtId="164" fontId="0" fillId="0" borderId="0" xfId="0" applyNumberFormat="1"/>
    <xf numFmtId="2" fontId="0" fillId="0" borderId="0" xfId="0" applyNumberFormat="1"/>
    <xf numFmtId="0" fontId="2" fillId="0" borderId="0" xfId="0" applyFont="1" applyAlignment="1">
      <alignment horizontal="center"/>
    </xf>
    <xf numFmtId="1" fontId="0" fillId="0" borderId="2" xfId="0" applyNumberFormat="1" applyBorder="1" applyAlignment="1">
      <alignment horizontal="center"/>
    </xf>
    <xf numFmtId="165" fontId="3" fillId="0" borderId="0" xfId="0" applyNumberFormat="1" applyFont="1" applyAlignment="1">
      <alignment horizontal="center"/>
    </xf>
    <xf numFmtId="167" fontId="2" fillId="0" borderId="0" xfId="1" quotePrefix="1" applyNumberFormat="1" applyFont="1" applyBorder="1" applyAlignment="1">
      <alignment horizontal="right"/>
    </xf>
    <xf numFmtId="167" fontId="2" fillId="0" borderId="0" xfId="1" applyNumberFormat="1" applyFont="1" applyBorder="1" applyAlignment="1">
      <alignment horizontal="right"/>
    </xf>
    <xf numFmtId="2" fontId="3" fillId="0" borderId="3" xfId="0" applyNumberFormat="1" applyFont="1" applyBorder="1" applyAlignment="1">
      <alignment horizontal="center"/>
    </xf>
    <xf numFmtId="0" fontId="4" fillId="0" borderId="0" xfId="0" applyFont="1"/>
    <xf numFmtId="0" fontId="6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2" fontId="3" fillId="0" borderId="0" xfId="0" applyNumberFormat="1" applyFont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/>
    <xf numFmtId="3" fontId="6" fillId="0" borderId="0" xfId="0" applyNumberFormat="1" applyFont="1" applyAlignment="1">
      <alignment horizontal="right"/>
    </xf>
    <xf numFmtId="0" fontId="7" fillId="0" borderId="0" xfId="0" applyFont="1"/>
    <xf numFmtId="0" fontId="8" fillId="0" borderId="0" xfId="0" applyFont="1"/>
    <xf numFmtId="4" fontId="6" fillId="0" borderId="0" xfId="0" applyNumberFormat="1" applyFont="1" applyAlignment="1">
      <alignment horizontal="right"/>
    </xf>
    <xf numFmtId="164" fontId="6" fillId="0" borderId="0" xfId="0" applyNumberFormat="1" applyFont="1" applyAlignment="1">
      <alignment horizontal="right"/>
    </xf>
    <xf numFmtId="2" fontId="3" fillId="0" borderId="7" xfId="0" applyNumberFormat="1" applyFont="1" applyBorder="1" applyAlignment="1">
      <alignment horizontal="center"/>
    </xf>
    <xf numFmtId="1" fontId="9" fillId="0" borderId="0" xfId="0" applyNumberFormat="1" applyFont="1"/>
    <xf numFmtId="0" fontId="10" fillId="0" borderId="0" xfId="0" applyFont="1"/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4" fillId="0" borderId="9" xfId="0" applyFont="1" applyBorder="1" applyAlignment="1">
      <alignment horizontal="center"/>
    </xf>
    <xf numFmtId="2" fontId="15" fillId="0" borderId="0" xfId="0" applyNumberFormat="1" applyFont="1"/>
    <xf numFmtId="166" fontId="15" fillId="0" borderId="0" xfId="0" applyNumberFormat="1" applyFont="1"/>
    <xf numFmtId="166" fontId="10" fillId="0" borderId="0" xfId="0" applyNumberFormat="1" applyFont="1"/>
    <xf numFmtId="0" fontId="14" fillId="0" borderId="0" xfId="0" applyFont="1" applyAlignment="1">
      <alignment horizontal="center"/>
    </xf>
    <xf numFmtId="165" fontId="3" fillId="0" borderId="8" xfId="0" applyNumberFormat="1" applyFont="1" applyBorder="1" applyAlignment="1">
      <alignment horizontal="center"/>
    </xf>
    <xf numFmtId="0" fontId="16" fillId="0" borderId="0" xfId="0" applyFont="1" applyAlignment="1">
      <alignment horizontal="left" indent="3"/>
    </xf>
    <xf numFmtId="0" fontId="16" fillId="0" borderId="0" xfId="0" applyFont="1" applyAlignment="1">
      <alignment horizontal="left" indent="2"/>
    </xf>
    <xf numFmtId="0" fontId="4" fillId="0" borderId="2" xfId="0" applyFont="1" applyBorder="1" applyAlignment="1">
      <alignment horizontal="right"/>
    </xf>
    <xf numFmtId="0" fontId="3" fillId="0" borderId="1" xfId="0" applyFont="1" applyBorder="1" applyAlignment="1">
      <alignment horizontal="center"/>
    </xf>
    <xf numFmtId="165" fontId="0" fillId="0" borderId="2" xfId="0" applyNumberFormat="1" applyBorder="1"/>
    <xf numFmtId="2" fontId="0" fillId="0" borderId="0" xfId="0" applyNumberFormat="1" applyAlignment="1">
      <alignment horizontal="center"/>
    </xf>
    <xf numFmtId="168" fontId="0" fillId="0" borderId="0" xfId="0" applyNumberForma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388620</xdr:colOff>
      <xdr:row>0</xdr:row>
      <xdr:rowOff>76200</xdr:rowOff>
    </xdr:from>
    <xdr:to>
      <xdr:col>10</xdr:col>
      <xdr:colOff>403860</xdr:colOff>
      <xdr:row>3</xdr:row>
      <xdr:rowOff>121920</xdr:rowOff>
    </xdr:to>
    <xdr:pic>
      <xdr:nvPicPr>
        <xdr:cNvPr id="1027" name="Picture 2" descr="MGSSoftwareLogo">
          <a:extLst>
            <a:ext uri="{FF2B5EF4-FFF2-40B4-BE49-F238E27FC236}">
              <a16:creationId xmlns:a16="http://schemas.microsoft.com/office/drawing/2014/main" id="{D5AAF32B-C880-7BEB-2C2A-EAF94EA7A0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6940" y="76200"/>
          <a:ext cx="2324100" cy="632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F3455F-BFA3-428E-A0ED-51AE8CD9758B}">
  <sheetPr codeName="Sheet1"/>
  <dimension ref="B1:U67"/>
  <sheetViews>
    <sheetView tabSelected="1" zoomScale="85" zoomScaleNormal="85" workbookViewId="0">
      <selection activeCell="N30" sqref="N30"/>
    </sheetView>
  </sheetViews>
  <sheetFormatPr defaultRowHeight="13.2" x14ac:dyDescent="0.25"/>
  <cols>
    <col min="3" max="3" width="9.44140625" customWidth="1"/>
    <col min="4" max="4" width="12.5546875" bestFit="1" customWidth="1"/>
    <col min="5" max="5" width="10.33203125" customWidth="1"/>
    <col min="6" max="6" width="9.33203125" style="18" bestFit="1" customWidth="1"/>
    <col min="7" max="7" width="11.44140625" customWidth="1"/>
    <col min="8" max="8" width="10.88671875" customWidth="1"/>
    <col min="9" max="9" width="15.6640625" customWidth="1"/>
    <col min="10" max="10" width="18" customWidth="1"/>
    <col min="11" max="11" width="18.109375" customWidth="1"/>
    <col min="12" max="12" width="8.44140625" bestFit="1" customWidth="1"/>
    <col min="16" max="16" width="10.44140625" bestFit="1" customWidth="1"/>
    <col min="17" max="17" width="11" bestFit="1" customWidth="1"/>
    <col min="18" max="18" width="9.33203125" bestFit="1" customWidth="1"/>
    <col min="19" max="19" width="10.5546875" bestFit="1" customWidth="1"/>
    <col min="20" max="20" width="13.109375" customWidth="1"/>
    <col min="21" max="21" width="9.33203125" bestFit="1" customWidth="1"/>
  </cols>
  <sheetData>
    <row r="1" spans="2:11" ht="17.399999999999999" x14ac:dyDescent="0.3">
      <c r="C1" s="32" t="s">
        <v>38</v>
      </c>
    </row>
    <row r="3" spans="2:11" ht="15.6" x14ac:dyDescent="0.3">
      <c r="C3" s="31" t="s">
        <v>6</v>
      </c>
      <c r="K3" s="12"/>
    </row>
    <row r="4" spans="2:11" ht="15.6" x14ac:dyDescent="0.3">
      <c r="C4" s="31"/>
      <c r="K4" s="12"/>
    </row>
    <row r="5" spans="2:11" ht="15.6" x14ac:dyDescent="0.3">
      <c r="C5" s="31"/>
      <c r="K5" s="12"/>
    </row>
    <row r="7" spans="2:11" x14ac:dyDescent="0.25">
      <c r="C7" s="1" t="s">
        <v>43</v>
      </c>
      <c r="E7" s="2"/>
      <c r="F7" s="19"/>
    </row>
    <row r="8" spans="2:11" x14ac:dyDescent="0.25">
      <c r="C8" s="1" t="s">
        <v>30</v>
      </c>
      <c r="D8" s="1"/>
      <c r="E8" s="34">
        <v>5</v>
      </c>
      <c r="F8" s="1" t="s">
        <v>2</v>
      </c>
    </row>
    <row r="9" spans="2:11" x14ac:dyDescent="0.25">
      <c r="C9" s="1" t="s">
        <v>27</v>
      </c>
      <c r="D9" s="1"/>
      <c r="E9" s="30">
        <v>1200</v>
      </c>
      <c r="F9" s="1" t="s">
        <v>2</v>
      </c>
      <c r="G9" s="15"/>
      <c r="H9" s="16"/>
      <c r="I9" s="16"/>
      <c r="J9" s="16"/>
    </row>
    <row r="10" spans="2:11" x14ac:dyDescent="0.25">
      <c r="C10" s="1" t="s">
        <v>7</v>
      </c>
      <c r="D10" s="1"/>
      <c r="E10" s="33">
        <v>105</v>
      </c>
      <c r="F10" s="1" t="s">
        <v>2</v>
      </c>
    </row>
    <row r="12" spans="2:11" x14ac:dyDescent="0.25">
      <c r="C12" s="1" t="s">
        <v>8</v>
      </c>
      <c r="D12" s="1"/>
      <c r="E12" s="33"/>
      <c r="F12" s="36">
        <f>VLOOKUP(E10,B19:E59,4)</f>
        <v>23561.999999999996</v>
      </c>
    </row>
    <row r="13" spans="2:11" x14ac:dyDescent="0.25">
      <c r="C13" s="1" t="s">
        <v>46</v>
      </c>
      <c r="D13" s="29"/>
      <c r="E13" s="29"/>
      <c r="F13" s="28">
        <v>20132</v>
      </c>
    </row>
    <row r="14" spans="2:11" x14ac:dyDescent="0.25">
      <c r="C14" s="4"/>
      <c r="D14" s="4"/>
      <c r="E14" s="4"/>
      <c r="F14" s="3"/>
      <c r="I14" t="s">
        <v>40</v>
      </c>
      <c r="J14" s="9"/>
    </row>
    <row r="15" spans="2:11" x14ac:dyDescent="0.25">
      <c r="B15" s="1" t="s">
        <v>39</v>
      </c>
      <c r="D15" s="4"/>
      <c r="E15" s="28"/>
      <c r="F15" s="20"/>
      <c r="I15" t="s">
        <v>41</v>
      </c>
    </row>
    <row r="16" spans="2:11" x14ac:dyDescent="0.25">
      <c r="B16" t="s">
        <v>44</v>
      </c>
      <c r="E16" s="28"/>
      <c r="F16" s="49"/>
      <c r="G16" s="21"/>
      <c r="J16" s="29"/>
    </row>
    <row r="17" spans="2:14" x14ac:dyDescent="0.25">
      <c r="B17" s="22" t="s">
        <v>0</v>
      </c>
      <c r="C17" s="23"/>
      <c r="D17" s="23" t="s">
        <v>28</v>
      </c>
      <c r="E17" s="24" t="s">
        <v>1</v>
      </c>
      <c r="F17" s="24" t="s">
        <v>1</v>
      </c>
      <c r="I17" s="1" t="s">
        <v>42</v>
      </c>
      <c r="J17" s="29"/>
    </row>
    <row r="18" spans="2:14" x14ac:dyDescent="0.25">
      <c r="B18" s="25" t="s">
        <v>2</v>
      </c>
      <c r="C18" s="26" t="s">
        <v>31</v>
      </c>
      <c r="D18" s="26" t="s">
        <v>3</v>
      </c>
      <c r="E18" s="27" t="s">
        <v>4</v>
      </c>
      <c r="F18" s="27" t="s">
        <v>5</v>
      </c>
      <c r="G18" s="4"/>
      <c r="I18" s="26" t="s">
        <v>36</v>
      </c>
      <c r="J18" s="26" t="s">
        <v>45</v>
      </c>
      <c r="K18" s="26" t="s">
        <v>37</v>
      </c>
      <c r="N18" s="4"/>
    </row>
    <row r="19" spans="2:14" x14ac:dyDescent="0.25">
      <c r="B19" s="17">
        <v>100</v>
      </c>
      <c r="C19" s="8">
        <f t="shared" ref="C19:C49" si="0">ROUND((B19-$B$19)/$E$8,2)</f>
        <v>0</v>
      </c>
      <c r="D19" s="8">
        <f>VLOOKUP(C19,CircularSections!$B$15:$I$115,2)*PondConfig!$E$8^2</f>
        <v>0</v>
      </c>
      <c r="E19" s="5">
        <f t="shared" ref="E19:E49" si="1">D19*$E$9</f>
        <v>0</v>
      </c>
      <c r="F19" s="50">
        <v>0</v>
      </c>
      <c r="H19" s="11"/>
      <c r="I19" s="52">
        <f>B19</f>
        <v>100</v>
      </c>
      <c r="J19" s="10">
        <v>10</v>
      </c>
      <c r="K19" s="53">
        <f>E19</f>
        <v>0</v>
      </c>
      <c r="L19" s="8"/>
      <c r="M19" s="8"/>
      <c r="N19" s="10"/>
    </row>
    <row r="20" spans="2:14" x14ac:dyDescent="0.25">
      <c r="B20" s="17">
        <v>100.2</v>
      </c>
      <c r="C20" s="8">
        <f t="shared" si="0"/>
        <v>0.04</v>
      </c>
      <c r="D20" s="8">
        <f>VLOOKUP(C20,CircularSections!$B$15:$I$115,2)*PondConfig!$E$8^2</f>
        <v>0.26250000000000001</v>
      </c>
      <c r="E20" s="5">
        <f t="shared" si="1"/>
        <v>315</v>
      </c>
      <c r="F20" s="7">
        <f t="shared" ref="F20:F49" si="2">E20/43560</f>
        <v>7.2314049586776862E-3</v>
      </c>
      <c r="H20" s="11"/>
      <c r="I20" s="52">
        <f t="shared" ref="I20:I49" si="3">B20</f>
        <v>100.2</v>
      </c>
      <c r="J20" s="10">
        <v>10.1</v>
      </c>
      <c r="K20" s="53">
        <f t="shared" ref="K20:K49" si="4">IF(E20=E19,K19+1,E20)</f>
        <v>315</v>
      </c>
      <c r="L20" s="8"/>
      <c r="M20" s="8"/>
      <c r="N20" s="10"/>
    </row>
    <row r="21" spans="2:14" x14ac:dyDescent="0.25">
      <c r="B21" s="17">
        <v>100.4</v>
      </c>
      <c r="C21" s="8">
        <f t="shared" si="0"/>
        <v>0.08</v>
      </c>
      <c r="D21" s="8">
        <f>VLOOKUP(C21,CircularSections!$B$15:$I$115,2)*PondConfig!$E$8^2</f>
        <v>0.73499999999999999</v>
      </c>
      <c r="E21" s="5">
        <f t="shared" si="1"/>
        <v>882</v>
      </c>
      <c r="F21" s="7">
        <f t="shared" si="2"/>
        <v>2.024793388429752E-2</v>
      </c>
      <c r="H21" s="11"/>
      <c r="I21" s="52">
        <f t="shared" si="3"/>
        <v>100.4</v>
      </c>
      <c r="J21" s="10">
        <v>10.199999999999999</v>
      </c>
      <c r="K21" s="53">
        <f t="shared" si="4"/>
        <v>882</v>
      </c>
      <c r="L21" s="8"/>
      <c r="M21" s="8"/>
      <c r="N21" s="10"/>
    </row>
    <row r="22" spans="2:14" x14ac:dyDescent="0.25">
      <c r="B22" s="17">
        <v>100.6</v>
      </c>
      <c r="C22" s="8">
        <f t="shared" si="0"/>
        <v>0.12</v>
      </c>
      <c r="D22" s="8">
        <f>VLOOKUP(C22,CircularSections!$B$15:$I$115,2)*PondConfig!$E$8^2</f>
        <v>1.335</v>
      </c>
      <c r="E22" s="5">
        <f t="shared" si="1"/>
        <v>1602</v>
      </c>
      <c r="F22" s="7">
        <f t="shared" si="2"/>
        <v>3.6776859504132231E-2</v>
      </c>
      <c r="G22" s="8"/>
      <c r="H22" s="11"/>
      <c r="I22" s="52">
        <f t="shared" si="3"/>
        <v>100.6</v>
      </c>
      <c r="J22" s="10">
        <v>10.3</v>
      </c>
      <c r="K22" s="53">
        <f t="shared" si="4"/>
        <v>1602</v>
      </c>
      <c r="L22" s="8"/>
      <c r="M22" s="8"/>
      <c r="N22" s="10"/>
    </row>
    <row r="23" spans="2:14" x14ac:dyDescent="0.25">
      <c r="B23" s="17">
        <v>100.8</v>
      </c>
      <c r="C23" s="8">
        <f t="shared" si="0"/>
        <v>0.16</v>
      </c>
      <c r="D23" s="8">
        <f>VLOOKUP(C23,CircularSections!$B$15:$I$115,2)*PondConfig!$E$8^2</f>
        <v>2.0275000000000003</v>
      </c>
      <c r="E23" s="5">
        <f t="shared" si="1"/>
        <v>2433.0000000000005</v>
      </c>
      <c r="F23" s="7">
        <f t="shared" si="2"/>
        <v>5.585399449035814E-2</v>
      </c>
      <c r="H23" s="11"/>
      <c r="I23" s="52">
        <f t="shared" si="3"/>
        <v>100.8</v>
      </c>
      <c r="J23" s="10">
        <v>10.4</v>
      </c>
      <c r="K23" s="53">
        <f t="shared" si="4"/>
        <v>2433.0000000000005</v>
      </c>
      <c r="L23" s="8"/>
      <c r="M23" s="8"/>
      <c r="N23" s="10"/>
    </row>
    <row r="24" spans="2:14" x14ac:dyDescent="0.25">
      <c r="B24" s="17">
        <v>101</v>
      </c>
      <c r="C24" s="8">
        <f t="shared" si="0"/>
        <v>0.2</v>
      </c>
      <c r="D24" s="8">
        <f>VLOOKUP(C24,CircularSections!$B$15:$I$115,2)*PondConfig!$E$8^2</f>
        <v>2.7949999999999999</v>
      </c>
      <c r="E24" s="5">
        <f t="shared" si="1"/>
        <v>3354</v>
      </c>
      <c r="F24" s="7">
        <f t="shared" si="2"/>
        <v>7.6997245179063367E-2</v>
      </c>
      <c r="H24" s="11"/>
      <c r="I24" s="52">
        <f t="shared" si="3"/>
        <v>101</v>
      </c>
      <c r="J24" s="10">
        <v>10.5</v>
      </c>
      <c r="K24" s="53">
        <f t="shared" si="4"/>
        <v>3354</v>
      </c>
      <c r="L24" s="8"/>
      <c r="M24" s="8"/>
      <c r="N24" s="10"/>
    </row>
    <row r="25" spans="2:14" x14ac:dyDescent="0.25">
      <c r="B25" s="17">
        <v>101.2</v>
      </c>
      <c r="C25" s="8">
        <f t="shared" si="0"/>
        <v>0.24</v>
      </c>
      <c r="D25" s="8">
        <f>VLOOKUP(C25,CircularSections!$B$15:$I$115,2)*PondConfig!$E$8^2</f>
        <v>3.6225000000000001</v>
      </c>
      <c r="E25" s="5">
        <f t="shared" si="1"/>
        <v>4347</v>
      </c>
      <c r="F25" s="7">
        <f t="shared" si="2"/>
        <v>9.9793388429752064E-2</v>
      </c>
      <c r="H25" s="11"/>
      <c r="I25" s="52">
        <f t="shared" si="3"/>
        <v>101.2</v>
      </c>
      <c r="J25" s="10">
        <v>10.6</v>
      </c>
      <c r="K25" s="53">
        <f t="shared" si="4"/>
        <v>4347</v>
      </c>
      <c r="L25" s="8"/>
      <c r="M25" s="8"/>
      <c r="N25" s="10"/>
    </row>
    <row r="26" spans="2:14" x14ac:dyDescent="0.25">
      <c r="B26" s="17">
        <v>101.4</v>
      </c>
      <c r="C26" s="8">
        <f t="shared" si="0"/>
        <v>0.28000000000000003</v>
      </c>
      <c r="D26" s="8">
        <f>VLOOKUP(C26,CircularSections!$B$15:$I$115,2)*PondConfig!$E$8^2</f>
        <v>4.5</v>
      </c>
      <c r="E26" s="5">
        <f t="shared" si="1"/>
        <v>5400</v>
      </c>
      <c r="F26" s="7">
        <f t="shared" si="2"/>
        <v>0.12396694214876033</v>
      </c>
      <c r="H26" s="11"/>
      <c r="I26" s="52">
        <f t="shared" si="3"/>
        <v>101.4</v>
      </c>
      <c r="J26" s="10">
        <v>10.7</v>
      </c>
      <c r="K26" s="53">
        <f t="shared" si="4"/>
        <v>5400</v>
      </c>
      <c r="L26" s="8"/>
      <c r="M26" s="8"/>
      <c r="N26" s="10"/>
    </row>
    <row r="27" spans="2:14" x14ac:dyDescent="0.25">
      <c r="B27" s="17">
        <v>101.6</v>
      </c>
      <c r="C27" s="8">
        <f t="shared" si="0"/>
        <v>0.32</v>
      </c>
      <c r="D27" s="8">
        <f>VLOOKUP(C27,CircularSections!$B$15:$I$115,2)*PondConfig!$E$8^2</f>
        <v>5.4175000000000004</v>
      </c>
      <c r="E27" s="5">
        <f t="shared" si="1"/>
        <v>6501.0000000000009</v>
      </c>
      <c r="F27" s="7">
        <f t="shared" si="2"/>
        <v>0.14924242424242426</v>
      </c>
      <c r="H27" s="11"/>
      <c r="I27" s="52">
        <f t="shared" si="3"/>
        <v>101.6</v>
      </c>
      <c r="J27" s="10">
        <v>10.8</v>
      </c>
      <c r="K27" s="53">
        <f t="shared" si="4"/>
        <v>6501.0000000000009</v>
      </c>
      <c r="L27" s="8"/>
      <c r="M27" s="8"/>
      <c r="N27" s="10"/>
    </row>
    <row r="28" spans="2:14" x14ac:dyDescent="0.25">
      <c r="B28" s="17">
        <v>101.8</v>
      </c>
      <c r="C28" s="8">
        <f t="shared" si="0"/>
        <v>0.36</v>
      </c>
      <c r="D28" s="8">
        <f>VLOOKUP(C28,CircularSections!$B$15:$I$115,2)*PondConfig!$E$8^2</f>
        <v>6.3650000000000002</v>
      </c>
      <c r="E28" s="5">
        <f t="shared" si="1"/>
        <v>7638</v>
      </c>
      <c r="F28" s="7">
        <f t="shared" si="2"/>
        <v>0.1753443526170799</v>
      </c>
      <c r="H28" s="11"/>
      <c r="I28" s="52">
        <f t="shared" si="3"/>
        <v>101.8</v>
      </c>
      <c r="J28" s="10">
        <v>10.9</v>
      </c>
      <c r="K28" s="53">
        <f t="shared" si="4"/>
        <v>7638</v>
      </c>
      <c r="L28" s="8"/>
      <c r="M28" s="8"/>
      <c r="N28" s="10"/>
    </row>
    <row r="29" spans="2:14" x14ac:dyDescent="0.25">
      <c r="B29" s="17">
        <v>102</v>
      </c>
      <c r="C29" s="8">
        <f t="shared" si="0"/>
        <v>0.4</v>
      </c>
      <c r="D29" s="8">
        <f>VLOOKUP(C29,CircularSections!$B$15:$I$115,2)*PondConfig!$E$8^2</f>
        <v>7.335</v>
      </c>
      <c r="E29" s="5">
        <f t="shared" si="1"/>
        <v>8802</v>
      </c>
      <c r="F29" s="7">
        <f t="shared" si="2"/>
        <v>0.20206611570247934</v>
      </c>
      <c r="H29" s="11"/>
      <c r="I29" s="52">
        <f t="shared" si="3"/>
        <v>102</v>
      </c>
      <c r="J29" s="10">
        <v>11</v>
      </c>
      <c r="K29" s="53">
        <f t="shared" si="4"/>
        <v>8802</v>
      </c>
      <c r="L29" s="8"/>
      <c r="M29" s="8"/>
      <c r="N29" s="10"/>
    </row>
    <row r="30" spans="2:14" x14ac:dyDescent="0.25">
      <c r="B30" s="17">
        <v>102.2</v>
      </c>
      <c r="C30" s="8">
        <f t="shared" si="0"/>
        <v>0.44</v>
      </c>
      <c r="D30" s="8">
        <f>VLOOKUP(C30,CircularSections!$B$15:$I$115,2)*PondConfig!$E$8^2</f>
        <v>8.32</v>
      </c>
      <c r="E30" s="5">
        <f t="shared" si="1"/>
        <v>9984</v>
      </c>
      <c r="F30" s="7">
        <f t="shared" si="2"/>
        <v>0.22920110192837465</v>
      </c>
      <c r="H30" s="11"/>
      <c r="I30" s="52">
        <f t="shared" si="3"/>
        <v>102.2</v>
      </c>
      <c r="J30" s="10">
        <v>11.1</v>
      </c>
      <c r="K30" s="53">
        <f t="shared" si="4"/>
        <v>9984</v>
      </c>
      <c r="L30" s="8"/>
      <c r="M30" s="8"/>
      <c r="N30" s="10"/>
    </row>
    <row r="31" spans="2:14" x14ac:dyDescent="0.25">
      <c r="B31" s="17">
        <v>102.4</v>
      </c>
      <c r="C31" s="8">
        <f t="shared" si="0"/>
        <v>0.48</v>
      </c>
      <c r="D31" s="8">
        <f>VLOOKUP(C31,CircularSections!$B$15:$I$115,2)*PondConfig!$E$8^2</f>
        <v>9.317499999999999</v>
      </c>
      <c r="E31" s="5">
        <f t="shared" si="1"/>
        <v>11180.999999999998</v>
      </c>
      <c r="F31" s="7">
        <f t="shared" si="2"/>
        <v>0.25668044077134983</v>
      </c>
      <c r="H31" s="11"/>
      <c r="I31" s="52">
        <f t="shared" si="3"/>
        <v>102.4</v>
      </c>
      <c r="J31" s="10">
        <v>11.2</v>
      </c>
      <c r="K31" s="53">
        <f t="shared" si="4"/>
        <v>11180.999999999998</v>
      </c>
      <c r="L31" s="8"/>
      <c r="M31" s="8"/>
      <c r="N31" s="10"/>
    </row>
    <row r="32" spans="2:14" x14ac:dyDescent="0.25">
      <c r="B32" s="17">
        <v>102.6</v>
      </c>
      <c r="C32" s="8">
        <f t="shared" si="0"/>
        <v>0.52</v>
      </c>
      <c r="D32" s="8">
        <f>VLOOKUP(C32,CircularSections!$B$15:$I$115,2)*PondConfig!$E$8^2</f>
        <v>10.317500000000001</v>
      </c>
      <c r="E32" s="5">
        <f t="shared" si="1"/>
        <v>12381.000000000002</v>
      </c>
      <c r="F32" s="7">
        <f t="shared" si="2"/>
        <v>0.28422865013774107</v>
      </c>
      <c r="H32" s="11"/>
      <c r="I32" s="52">
        <f t="shared" si="3"/>
        <v>102.6</v>
      </c>
      <c r="J32" s="10">
        <v>11.3</v>
      </c>
      <c r="K32" s="53">
        <f t="shared" si="4"/>
        <v>12381.000000000002</v>
      </c>
      <c r="L32" s="8"/>
      <c r="M32" s="8"/>
      <c r="N32" s="10"/>
    </row>
    <row r="33" spans="2:14" x14ac:dyDescent="0.25">
      <c r="B33" s="17">
        <v>102.8</v>
      </c>
      <c r="C33" s="8">
        <f t="shared" si="0"/>
        <v>0.56000000000000005</v>
      </c>
      <c r="D33" s="8">
        <f>VLOOKUP(C33,CircularSections!$B$15:$I$115,2)*PondConfig!$E$8^2</f>
        <v>11.315</v>
      </c>
      <c r="E33" s="5">
        <f t="shared" si="1"/>
        <v>13578</v>
      </c>
      <c r="F33" s="7">
        <f t="shared" si="2"/>
        <v>0.31170798898071628</v>
      </c>
      <c r="H33" s="11"/>
      <c r="I33" s="52">
        <f t="shared" si="3"/>
        <v>102.8</v>
      </c>
      <c r="J33" s="10">
        <v>11.4</v>
      </c>
      <c r="K33" s="53">
        <f t="shared" si="4"/>
        <v>13578</v>
      </c>
      <c r="L33" s="8"/>
      <c r="M33" s="8"/>
      <c r="N33" s="10"/>
    </row>
    <row r="34" spans="2:14" x14ac:dyDescent="0.25">
      <c r="B34" s="17">
        <v>103</v>
      </c>
      <c r="C34" s="8">
        <f t="shared" si="0"/>
        <v>0.6</v>
      </c>
      <c r="D34" s="8">
        <f>VLOOKUP(C34,CircularSections!$B$15:$I$115,2)*PondConfig!$E$8^2</f>
        <v>12.3</v>
      </c>
      <c r="E34" s="5">
        <f t="shared" si="1"/>
        <v>14760</v>
      </c>
      <c r="F34" s="7">
        <f t="shared" si="2"/>
        <v>0.33884297520661155</v>
      </c>
      <c r="H34" s="11"/>
      <c r="I34" s="52">
        <f t="shared" si="3"/>
        <v>103</v>
      </c>
      <c r="J34" s="10">
        <v>11.5</v>
      </c>
      <c r="K34" s="53">
        <f t="shared" si="4"/>
        <v>14760</v>
      </c>
      <c r="L34" s="8"/>
      <c r="M34" s="8"/>
      <c r="N34" s="10"/>
    </row>
    <row r="35" spans="2:14" x14ac:dyDescent="0.25">
      <c r="B35" s="17">
        <v>103.2</v>
      </c>
      <c r="C35" s="8">
        <f t="shared" si="0"/>
        <v>0.64</v>
      </c>
      <c r="D35" s="8">
        <f>VLOOKUP(C35,CircularSections!$B$15:$I$115,2)*PondConfig!$E$8^2</f>
        <v>13.270000000000001</v>
      </c>
      <c r="E35" s="5">
        <f t="shared" si="1"/>
        <v>15924.000000000002</v>
      </c>
      <c r="F35" s="7">
        <f t="shared" si="2"/>
        <v>0.36556473829201108</v>
      </c>
      <c r="H35" s="11"/>
      <c r="I35" s="52">
        <f t="shared" si="3"/>
        <v>103.2</v>
      </c>
      <c r="J35" s="10">
        <v>11.6</v>
      </c>
      <c r="K35" s="53">
        <f t="shared" si="4"/>
        <v>15924.000000000002</v>
      </c>
      <c r="L35" s="8"/>
      <c r="M35" s="8"/>
      <c r="N35" s="10"/>
    </row>
    <row r="36" spans="2:14" x14ac:dyDescent="0.25">
      <c r="B36" s="17">
        <v>103.4</v>
      </c>
      <c r="C36" s="8">
        <f t="shared" si="0"/>
        <v>0.68</v>
      </c>
      <c r="D36" s="8">
        <f>VLOOKUP(C36,CircularSections!$B$15:$I$115,2)*PondConfig!$E$8^2</f>
        <v>14.217499999999999</v>
      </c>
      <c r="E36" s="5">
        <f t="shared" si="1"/>
        <v>17061</v>
      </c>
      <c r="F36" s="7">
        <f t="shared" si="2"/>
        <v>0.39166666666666666</v>
      </c>
      <c r="H36" s="11"/>
      <c r="I36" s="52">
        <f t="shared" si="3"/>
        <v>103.4</v>
      </c>
      <c r="J36" s="10">
        <v>11.7</v>
      </c>
      <c r="K36" s="53">
        <f t="shared" si="4"/>
        <v>17061</v>
      </c>
      <c r="L36" s="8"/>
      <c r="M36" s="8"/>
      <c r="N36" s="10"/>
    </row>
    <row r="37" spans="2:14" x14ac:dyDescent="0.25">
      <c r="B37" s="17">
        <v>103.6</v>
      </c>
      <c r="C37" s="8">
        <f t="shared" si="0"/>
        <v>0.72</v>
      </c>
      <c r="D37" s="8">
        <f>VLOOKUP(C37,CircularSections!$B$15:$I$115,2)*PondConfig!$E$8^2</f>
        <v>15.135000000000002</v>
      </c>
      <c r="E37" s="5">
        <f t="shared" si="1"/>
        <v>18162.000000000004</v>
      </c>
      <c r="F37" s="7">
        <f t="shared" si="2"/>
        <v>0.41694214876033064</v>
      </c>
      <c r="H37" s="11"/>
      <c r="I37" s="52">
        <f t="shared" si="3"/>
        <v>103.6</v>
      </c>
      <c r="J37" s="10">
        <v>11.8</v>
      </c>
      <c r="K37" s="53">
        <f t="shared" si="4"/>
        <v>18162.000000000004</v>
      </c>
      <c r="L37" s="8"/>
      <c r="M37" s="8"/>
      <c r="N37" s="10"/>
    </row>
    <row r="38" spans="2:14" x14ac:dyDescent="0.25">
      <c r="B38" s="17">
        <v>103.8</v>
      </c>
      <c r="C38" s="8">
        <f t="shared" si="0"/>
        <v>0.76</v>
      </c>
      <c r="D38" s="8">
        <f>VLOOKUP(C38,CircularSections!$B$15:$I$115,2)*PondConfig!$E$8^2</f>
        <v>16.009999999999998</v>
      </c>
      <c r="E38" s="5">
        <f t="shared" si="1"/>
        <v>19211.999999999996</v>
      </c>
      <c r="F38" s="7">
        <f t="shared" si="2"/>
        <v>0.44104683195592276</v>
      </c>
      <c r="H38" s="11"/>
      <c r="I38" s="52">
        <f t="shared" si="3"/>
        <v>103.8</v>
      </c>
      <c r="J38" s="10">
        <v>11.9</v>
      </c>
      <c r="K38" s="53">
        <f t="shared" si="4"/>
        <v>19211.999999999996</v>
      </c>
      <c r="L38" s="8"/>
      <c r="M38" s="8"/>
      <c r="N38" s="10"/>
    </row>
    <row r="39" spans="2:14" x14ac:dyDescent="0.25">
      <c r="B39" s="17">
        <v>104</v>
      </c>
      <c r="C39" s="8">
        <f t="shared" si="0"/>
        <v>0.8</v>
      </c>
      <c r="D39" s="8">
        <f>VLOOKUP(C39,CircularSections!$B$15:$I$115,2)*PondConfig!$E$8^2</f>
        <v>16.84</v>
      </c>
      <c r="E39" s="5">
        <f t="shared" si="1"/>
        <v>20208</v>
      </c>
      <c r="F39" s="7">
        <f t="shared" si="2"/>
        <v>0.46391184573002753</v>
      </c>
      <c r="H39" s="11"/>
      <c r="I39" s="52">
        <f t="shared" si="3"/>
        <v>104</v>
      </c>
      <c r="J39" s="10">
        <v>12</v>
      </c>
      <c r="K39" s="53">
        <f t="shared" si="4"/>
        <v>20208</v>
      </c>
      <c r="L39" s="8"/>
      <c r="M39" s="8"/>
      <c r="N39" s="10"/>
    </row>
    <row r="40" spans="2:14" x14ac:dyDescent="0.25">
      <c r="B40" s="17">
        <v>104.2</v>
      </c>
      <c r="C40" s="8">
        <f t="shared" si="0"/>
        <v>0.84</v>
      </c>
      <c r="D40" s="8">
        <f>VLOOKUP(C40,CircularSections!$B$15:$I$115,2)*PondConfig!$E$8^2</f>
        <v>17.607500000000002</v>
      </c>
      <c r="E40" s="5">
        <f t="shared" si="1"/>
        <v>21129.000000000004</v>
      </c>
      <c r="F40" s="7">
        <f t="shared" si="2"/>
        <v>0.48505509641873285</v>
      </c>
      <c r="H40" s="11"/>
      <c r="I40" s="52">
        <f t="shared" si="3"/>
        <v>104.2</v>
      </c>
      <c r="J40" s="10">
        <v>12.1</v>
      </c>
      <c r="K40" s="53">
        <f t="shared" si="4"/>
        <v>21129.000000000004</v>
      </c>
      <c r="L40" s="8"/>
      <c r="M40" s="8"/>
      <c r="N40" s="10"/>
    </row>
    <row r="41" spans="2:14" x14ac:dyDescent="0.25">
      <c r="B41" s="17">
        <v>104.4</v>
      </c>
      <c r="C41" s="8">
        <f t="shared" si="0"/>
        <v>0.88</v>
      </c>
      <c r="D41" s="8">
        <f>VLOOKUP(C41,CircularSections!$B$15:$I$115,2)*PondConfig!$E$8^2</f>
        <v>18.3</v>
      </c>
      <c r="E41" s="5">
        <f t="shared" si="1"/>
        <v>21960</v>
      </c>
      <c r="F41" s="7">
        <f t="shared" si="2"/>
        <v>0.50413223140495866</v>
      </c>
      <c r="G41" s="11"/>
      <c r="H41" s="11"/>
      <c r="I41" s="52">
        <f t="shared" si="3"/>
        <v>104.4</v>
      </c>
      <c r="J41" s="10">
        <v>12.2</v>
      </c>
      <c r="K41" s="53">
        <f t="shared" si="4"/>
        <v>21960</v>
      </c>
      <c r="L41" s="8"/>
      <c r="M41" s="8"/>
      <c r="N41" s="10"/>
    </row>
    <row r="42" spans="2:14" x14ac:dyDescent="0.25">
      <c r="B42" s="17">
        <v>104.6</v>
      </c>
      <c r="C42" s="8">
        <f t="shared" si="0"/>
        <v>0.92</v>
      </c>
      <c r="D42" s="8">
        <f>VLOOKUP(C42,CircularSections!$B$15:$I$115,2)*PondConfig!$E$8^2</f>
        <v>18.899999999999999</v>
      </c>
      <c r="E42" s="5">
        <f t="shared" si="1"/>
        <v>22680</v>
      </c>
      <c r="F42" s="7">
        <f t="shared" si="2"/>
        <v>0.52066115702479343</v>
      </c>
      <c r="G42" s="11"/>
      <c r="I42" s="52">
        <f t="shared" si="3"/>
        <v>104.6</v>
      </c>
      <c r="J42" s="10">
        <v>12.3</v>
      </c>
      <c r="K42" s="53">
        <f t="shared" si="4"/>
        <v>22680</v>
      </c>
      <c r="L42" s="8"/>
      <c r="M42" s="8"/>
      <c r="N42" s="10"/>
    </row>
    <row r="43" spans="2:14" x14ac:dyDescent="0.25">
      <c r="B43" s="17">
        <v>104.8</v>
      </c>
      <c r="C43" s="8">
        <f t="shared" si="0"/>
        <v>0.96</v>
      </c>
      <c r="D43" s="8">
        <f>VLOOKUP(C43,CircularSections!$B$15:$I$115,2)*PondConfig!$E$8^2</f>
        <v>19.372500000000002</v>
      </c>
      <c r="E43" s="5">
        <f t="shared" si="1"/>
        <v>23247.000000000004</v>
      </c>
      <c r="F43" s="7">
        <f t="shared" si="2"/>
        <v>0.53367768595041332</v>
      </c>
      <c r="I43" s="52">
        <f t="shared" si="3"/>
        <v>104.8</v>
      </c>
      <c r="J43" s="10">
        <v>12.4</v>
      </c>
      <c r="K43" s="53">
        <f t="shared" si="4"/>
        <v>23247.000000000004</v>
      </c>
      <c r="L43" s="8"/>
      <c r="M43" s="8"/>
      <c r="N43" s="10"/>
    </row>
    <row r="44" spans="2:14" x14ac:dyDescent="0.25">
      <c r="B44" s="17">
        <v>105</v>
      </c>
      <c r="C44" s="8">
        <f t="shared" si="0"/>
        <v>1</v>
      </c>
      <c r="D44" s="8">
        <f>VLOOKUP(C44,CircularSections!$B$15:$I$115,2)*PondConfig!$E$8^2</f>
        <v>19.634999999999998</v>
      </c>
      <c r="E44" s="5">
        <f t="shared" si="1"/>
        <v>23561.999999999996</v>
      </c>
      <c r="F44" s="7">
        <f t="shared" si="2"/>
        <v>0.54090909090909078</v>
      </c>
      <c r="I44" s="52">
        <f t="shared" si="3"/>
        <v>105</v>
      </c>
      <c r="J44" s="10">
        <v>12.5</v>
      </c>
      <c r="K44" s="53">
        <f t="shared" si="4"/>
        <v>23561.999999999996</v>
      </c>
      <c r="L44" s="8"/>
      <c r="M44" s="8"/>
      <c r="N44" s="10"/>
    </row>
    <row r="45" spans="2:14" x14ac:dyDescent="0.25">
      <c r="B45" s="17">
        <v>105.2</v>
      </c>
      <c r="C45" s="8">
        <f t="shared" si="0"/>
        <v>1.04</v>
      </c>
      <c r="D45" s="8">
        <f>VLOOKUP(C45,CircularSections!$B$15:$I$115,2)*PondConfig!$E$8^2</f>
        <v>19.634999999999998</v>
      </c>
      <c r="E45" s="5">
        <f t="shared" si="1"/>
        <v>23561.999999999996</v>
      </c>
      <c r="F45" s="7">
        <f t="shared" si="2"/>
        <v>0.54090909090909078</v>
      </c>
      <c r="I45" s="52">
        <f t="shared" si="3"/>
        <v>105.2</v>
      </c>
      <c r="J45" s="10">
        <v>12.6</v>
      </c>
      <c r="K45" s="53">
        <f t="shared" si="4"/>
        <v>23562.999999999996</v>
      </c>
      <c r="L45" s="8"/>
      <c r="M45" s="8"/>
      <c r="N45" s="10"/>
    </row>
    <row r="46" spans="2:14" x14ac:dyDescent="0.25">
      <c r="B46" s="17">
        <v>105.4</v>
      </c>
      <c r="C46" s="8">
        <f t="shared" si="0"/>
        <v>1.08</v>
      </c>
      <c r="D46" s="8">
        <f>VLOOKUP(C46,CircularSections!$B$15:$I$115,2)*PondConfig!$E$8^2</f>
        <v>19.634999999999998</v>
      </c>
      <c r="E46" s="5">
        <f t="shared" si="1"/>
        <v>23561.999999999996</v>
      </c>
      <c r="F46" s="7">
        <f t="shared" si="2"/>
        <v>0.54090909090909078</v>
      </c>
      <c r="I46" s="52">
        <f t="shared" si="3"/>
        <v>105.4</v>
      </c>
      <c r="J46" s="10">
        <v>12.7</v>
      </c>
      <c r="K46" s="53">
        <f t="shared" si="4"/>
        <v>23563.999999999996</v>
      </c>
      <c r="L46" s="8"/>
      <c r="M46" s="8"/>
      <c r="N46" s="10"/>
    </row>
    <row r="47" spans="2:14" x14ac:dyDescent="0.25">
      <c r="B47" s="17">
        <v>105.6</v>
      </c>
      <c r="C47" s="8">
        <f t="shared" si="0"/>
        <v>1.1200000000000001</v>
      </c>
      <c r="D47" s="8">
        <f>VLOOKUP(C47,CircularSections!$B$15:$I$115,2)*PondConfig!$E$8^2</f>
        <v>19.634999999999998</v>
      </c>
      <c r="E47" s="5">
        <f t="shared" si="1"/>
        <v>23561.999999999996</v>
      </c>
      <c r="F47" s="7">
        <f t="shared" si="2"/>
        <v>0.54090909090909078</v>
      </c>
      <c r="I47" s="52">
        <f t="shared" si="3"/>
        <v>105.6</v>
      </c>
      <c r="J47" s="10">
        <v>12.8</v>
      </c>
      <c r="K47" s="53">
        <f t="shared" si="4"/>
        <v>23564.999999999996</v>
      </c>
      <c r="L47" s="8"/>
      <c r="M47" s="8"/>
      <c r="N47" s="10"/>
    </row>
    <row r="48" spans="2:14" x14ac:dyDescent="0.25">
      <c r="B48" s="17">
        <v>105.8</v>
      </c>
      <c r="C48" s="8">
        <f t="shared" si="0"/>
        <v>1.1599999999999999</v>
      </c>
      <c r="D48" s="8">
        <f>VLOOKUP(C48,CircularSections!$B$15:$I$115,2)*PondConfig!$E$8^2</f>
        <v>19.634999999999998</v>
      </c>
      <c r="E48" s="5">
        <f t="shared" si="1"/>
        <v>23561.999999999996</v>
      </c>
      <c r="F48" s="7">
        <f t="shared" si="2"/>
        <v>0.54090909090909078</v>
      </c>
      <c r="I48" s="52">
        <f t="shared" si="3"/>
        <v>105.8</v>
      </c>
      <c r="J48" s="10">
        <v>12.9</v>
      </c>
      <c r="K48" s="53">
        <f t="shared" si="4"/>
        <v>23565.999999999996</v>
      </c>
      <c r="L48" s="8"/>
      <c r="M48" s="8"/>
      <c r="N48" s="10"/>
    </row>
    <row r="49" spans="2:21" x14ac:dyDescent="0.25">
      <c r="B49" s="35">
        <v>106</v>
      </c>
      <c r="C49" s="51">
        <f t="shared" si="0"/>
        <v>1.2</v>
      </c>
      <c r="D49" s="51">
        <f>VLOOKUP(C49,CircularSections!$B$15:$I$115,2)*PondConfig!$E$8^2</f>
        <v>19.634999999999998</v>
      </c>
      <c r="E49" s="13">
        <f t="shared" si="1"/>
        <v>23561.999999999996</v>
      </c>
      <c r="F49" s="46">
        <f t="shared" si="2"/>
        <v>0.54090909090909078</v>
      </c>
      <c r="I49" s="52">
        <f t="shared" si="3"/>
        <v>106</v>
      </c>
      <c r="J49" s="10">
        <v>13</v>
      </c>
      <c r="K49" s="53">
        <f t="shared" si="4"/>
        <v>23566.999999999996</v>
      </c>
      <c r="L49" s="8"/>
      <c r="M49" s="8"/>
      <c r="N49" s="10"/>
    </row>
    <row r="50" spans="2:21" x14ac:dyDescent="0.25">
      <c r="B50" s="21"/>
      <c r="E50" s="5"/>
      <c r="F50" s="14"/>
      <c r="I50" s="11"/>
      <c r="J50" s="8"/>
      <c r="K50" s="8"/>
      <c r="L50" s="8"/>
      <c r="M50" s="8"/>
      <c r="N50" s="10"/>
    </row>
    <row r="51" spans="2:21" x14ac:dyDescent="0.25">
      <c r="B51" s="21"/>
      <c r="E51" s="5"/>
      <c r="F51" s="14"/>
      <c r="I51" s="11"/>
      <c r="J51" s="8"/>
      <c r="K51" s="8"/>
      <c r="L51" s="8"/>
      <c r="M51" s="8"/>
      <c r="N51" s="10"/>
    </row>
    <row r="52" spans="2:21" x14ac:dyDescent="0.25">
      <c r="B52" s="21"/>
      <c r="E52" s="5"/>
      <c r="F52" s="14"/>
      <c r="G52" s="6"/>
      <c r="H52" s="6"/>
      <c r="I52" s="6"/>
      <c r="J52" s="6"/>
      <c r="K52" s="6"/>
      <c r="L52" s="6"/>
      <c r="P52" s="11"/>
      <c r="Q52" s="8"/>
      <c r="R52" s="8"/>
      <c r="S52" s="8"/>
      <c r="T52" s="8"/>
      <c r="U52" s="10"/>
    </row>
    <row r="53" spans="2:21" x14ac:dyDescent="0.25">
      <c r="B53" s="21"/>
      <c r="E53" s="5"/>
      <c r="F53" s="14"/>
      <c r="G53" s="6"/>
      <c r="H53" s="6"/>
      <c r="I53" s="6"/>
      <c r="J53" s="6"/>
      <c r="K53" s="6"/>
      <c r="L53" s="6"/>
      <c r="P53" s="11"/>
      <c r="Q53" s="8"/>
      <c r="R53" s="8"/>
      <c r="S53" s="8"/>
      <c r="T53" s="8"/>
      <c r="U53" s="10"/>
    </row>
    <row r="54" spans="2:21" x14ac:dyDescent="0.25">
      <c r="B54" s="21"/>
      <c r="E54" s="5"/>
      <c r="F54" s="14"/>
      <c r="G54" s="6"/>
      <c r="H54" s="6"/>
      <c r="I54" s="6"/>
      <c r="J54" s="6"/>
      <c r="K54" s="6"/>
      <c r="L54" s="6"/>
      <c r="P54" s="11"/>
      <c r="Q54" s="8"/>
      <c r="R54" s="8"/>
      <c r="S54" s="8"/>
      <c r="T54" s="8"/>
      <c r="U54" s="10"/>
    </row>
    <row r="55" spans="2:21" x14ac:dyDescent="0.25">
      <c r="B55" s="21"/>
      <c r="E55" s="5"/>
      <c r="F55" s="14"/>
      <c r="G55" s="6"/>
      <c r="H55" s="6"/>
      <c r="I55" s="6"/>
      <c r="J55" s="6"/>
      <c r="K55" s="6"/>
      <c r="L55" s="6"/>
      <c r="P55" s="11"/>
      <c r="Q55" s="8"/>
      <c r="R55" s="8"/>
      <c r="S55" s="8"/>
      <c r="T55" s="8"/>
      <c r="U55" s="10"/>
    </row>
    <row r="56" spans="2:21" x14ac:dyDescent="0.25">
      <c r="B56" s="21"/>
      <c r="E56" s="5"/>
      <c r="F56" s="14"/>
      <c r="G56" s="6"/>
      <c r="H56" s="6"/>
      <c r="I56" s="6"/>
      <c r="J56" s="6"/>
      <c r="K56" s="6"/>
      <c r="L56" s="6"/>
      <c r="P56" s="11"/>
      <c r="Q56" s="8"/>
      <c r="R56" s="8"/>
      <c r="S56" s="8"/>
      <c r="T56" s="8"/>
      <c r="U56" s="10"/>
    </row>
    <row r="57" spans="2:21" x14ac:dyDescent="0.25">
      <c r="B57" s="21"/>
      <c r="E57" s="5"/>
      <c r="F57" s="14"/>
      <c r="G57" s="6"/>
      <c r="H57" s="6"/>
      <c r="I57" s="6"/>
      <c r="J57" s="6"/>
      <c r="K57" s="6"/>
      <c r="L57" s="6"/>
      <c r="P57" s="11"/>
      <c r="Q57" s="8"/>
      <c r="R57" s="8"/>
      <c r="S57" s="8"/>
      <c r="T57" s="8"/>
      <c r="U57" s="10"/>
    </row>
    <row r="58" spans="2:21" x14ac:dyDescent="0.25">
      <c r="B58" s="21"/>
      <c r="E58" s="5"/>
      <c r="F58" s="14"/>
      <c r="G58" s="6"/>
      <c r="H58" s="6"/>
      <c r="I58" s="6"/>
      <c r="J58" s="6"/>
      <c r="K58" s="6"/>
      <c r="L58" s="6"/>
      <c r="P58" s="11"/>
      <c r="Q58" s="8"/>
      <c r="R58" s="8"/>
      <c r="S58" s="8"/>
      <c r="T58" s="8"/>
      <c r="U58" s="10"/>
    </row>
    <row r="59" spans="2:21" x14ac:dyDescent="0.25">
      <c r="B59" s="21"/>
      <c r="E59" s="5"/>
      <c r="F59" s="14"/>
      <c r="G59" s="6"/>
      <c r="H59" s="6"/>
      <c r="I59" s="6"/>
      <c r="J59" s="6"/>
      <c r="K59" s="6"/>
      <c r="L59" s="6"/>
      <c r="P59" s="11"/>
      <c r="Q59" s="8"/>
      <c r="R59" s="8"/>
      <c r="S59" s="8"/>
      <c r="T59" s="8"/>
      <c r="U59" s="10"/>
    </row>
    <row r="60" spans="2:21" x14ac:dyDescent="0.25">
      <c r="C60" s="21"/>
      <c r="D60" s="18"/>
      <c r="E60" s="18"/>
      <c r="G60" s="18"/>
      <c r="H60" s="18"/>
      <c r="I60" s="18"/>
      <c r="J60" s="18"/>
      <c r="K60" s="18"/>
      <c r="L60" s="18"/>
      <c r="M60" s="18"/>
      <c r="P60" s="11"/>
      <c r="Q60" s="8"/>
      <c r="R60" s="8"/>
      <c r="S60" s="8"/>
      <c r="T60" s="10"/>
      <c r="U60" s="10"/>
    </row>
    <row r="61" spans="2:21" x14ac:dyDescent="0.25">
      <c r="C61" s="21"/>
      <c r="D61" s="18"/>
      <c r="E61" s="18"/>
      <c r="G61" s="18"/>
      <c r="H61" s="18"/>
      <c r="I61" s="18"/>
      <c r="J61" s="18"/>
      <c r="K61" s="18"/>
      <c r="L61" s="18"/>
      <c r="M61" s="18"/>
      <c r="P61" s="11"/>
      <c r="Q61" s="8"/>
      <c r="R61" s="8"/>
      <c r="S61" s="8"/>
      <c r="T61" s="10"/>
      <c r="U61" s="10"/>
    </row>
    <row r="62" spans="2:21" x14ac:dyDescent="0.25">
      <c r="C62" s="21"/>
      <c r="D62" s="18"/>
      <c r="E62" s="18"/>
      <c r="G62" s="18"/>
      <c r="H62" s="18"/>
      <c r="I62" s="18"/>
      <c r="J62" s="18"/>
      <c r="K62" s="18"/>
      <c r="L62" s="18"/>
      <c r="M62" s="18"/>
    </row>
    <row r="63" spans="2:21" x14ac:dyDescent="0.25">
      <c r="C63" s="21"/>
    </row>
    <row r="64" spans="2:21" x14ac:dyDescent="0.25">
      <c r="C64" s="21"/>
    </row>
    <row r="65" spans="3:3" x14ac:dyDescent="0.25">
      <c r="C65" s="21"/>
    </row>
    <row r="66" spans="3:3" x14ac:dyDescent="0.25">
      <c r="C66" s="21"/>
    </row>
    <row r="67" spans="3:3" x14ac:dyDescent="0.25">
      <c r="C67" s="21"/>
    </row>
  </sheetData>
  <phoneticPr fontId="0" type="noConversion"/>
  <pageMargins left="0.75" right="0.75" top="1" bottom="1" header="0.5" footer="0.5"/>
  <pageSetup orientation="landscape" horizontalDpi="300" verticalDpi="300" r:id="rId1"/>
  <headerFooter alignWithMargins="0">
    <oddFooter>&amp;L&amp;D&amp;C&amp;F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181BE7-121C-4AC2-B15E-F9255F2D744D}">
  <sheetPr codeName="Sheet3"/>
  <dimension ref="A2:Q115"/>
  <sheetViews>
    <sheetView zoomScale="85" workbookViewId="0">
      <selection activeCell="K17" sqref="K17"/>
    </sheetView>
  </sheetViews>
  <sheetFormatPr defaultRowHeight="13.2" x14ac:dyDescent="0.25"/>
  <sheetData>
    <row r="2" spans="1:17" x14ac:dyDescent="0.25">
      <c r="B2" s="1" t="s">
        <v>9</v>
      </c>
    </row>
    <row r="3" spans="1:17" x14ac:dyDescent="0.25">
      <c r="B3" s="29" t="s">
        <v>10</v>
      </c>
    </row>
    <row r="4" spans="1:17" x14ac:dyDescent="0.25">
      <c r="B4" s="47" t="s">
        <v>11</v>
      </c>
    </row>
    <row r="5" spans="1:17" x14ac:dyDescent="0.25">
      <c r="B5" s="47" t="s">
        <v>12</v>
      </c>
    </row>
    <row r="6" spans="1:17" x14ac:dyDescent="0.25">
      <c r="B6" s="47" t="s">
        <v>13</v>
      </c>
    </row>
    <row r="7" spans="1:17" x14ac:dyDescent="0.25">
      <c r="B7" s="47" t="s">
        <v>14</v>
      </c>
    </row>
    <row r="8" spans="1:17" x14ac:dyDescent="0.25">
      <c r="B8" s="48" t="s">
        <v>32</v>
      </c>
    </row>
    <row r="9" spans="1:17" x14ac:dyDescent="0.25">
      <c r="B9" s="48" t="s">
        <v>33</v>
      </c>
    </row>
    <row r="10" spans="1:17" x14ac:dyDescent="0.25">
      <c r="B10" s="48" t="s">
        <v>34</v>
      </c>
    </row>
    <row r="11" spans="1:17" x14ac:dyDescent="0.25">
      <c r="B11" s="48" t="s">
        <v>35</v>
      </c>
    </row>
    <row r="12" spans="1:17" x14ac:dyDescent="0.25">
      <c r="A12" s="37"/>
    </row>
    <row r="13" spans="1:17" x14ac:dyDescent="0.25">
      <c r="B13" s="39" t="s">
        <v>29</v>
      </c>
      <c r="C13" s="39" t="s">
        <v>15</v>
      </c>
      <c r="D13" s="39" t="s">
        <v>16</v>
      </c>
      <c r="E13" s="39" t="s">
        <v>17</v>
      </c>
      <c r="F13" s="39" t="s">
        <v>18</v>
      </c>
      <c r="G13" s="39" t="s">
        <v>19</v>
      </c>
      <c r="H13" s="40" t="s">
        <v>20</v>
      </c>
      <c r="I13" s="39" t="s">
        <v>21</v>
      </c>
      <c r="J13" s="38"/>
      <c r="K13" s="39"/>
      <c r="L13" s="39"/>
      <c r="M13" s="39"/>
      <c r="N13" s="39"/>
      <c r="O13" s="39"/>
      <c r="P13" s="40"/>
      <c r="Q13" s="39"/>
    </row>
    <row r="14" spans="1:17" ht="13.8" thickBot="1" x14ac:dyDescent="0.3">
      <c r="B14" s="41" t="s">
        <v>22</v>
      </c>
      <c r="C14" s="41" t="s">
        <v>23</v>
      </c>
      <c r="D14" s="41" t="s">
        <v>22</v>
      </c>
      <c r="E14" s="41" t="s">
        <v>22</v>
      </c>
      <c r="F14" s="41" t="s">
        <v>22</v>
      </c>
      <c r="G14" s="41" t="s">
        <v>22</v>
      </c>
      <c r="H14" s="41" t="s">
        <v>24</v>
      </c>
      <c r="I14" s="41" t="s">
        <v>25</v>
      </c>
      <c r="J14" s="41"/>
      <c r="K14" s="41"/>
      <c r="L14" s="41"/>
      <c r="M14" s="41"/>
      <c r="N14" s="41"/>
      <c r="O14" s="41"/>
      <c r="P14" s="41"/>
      <c r="Q14" s="41"/>
    </row>
    <row r="15" spans="1:17" x14ac:dyDescent="0.25">
      <c r="B15" s="42">
        <v>0</v>
      </c>
      <c r="C15" s="43">
        <v>0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5"/>
      <c r="K15" s="45"/>
      <c r="L15" s="45"/>
      <c r="M15" s="45"/>
      <c r="N15" s="45"/>
      <c r="O15" s="45"/>
      <c r="P15" s="45"/>
      <c r="Q15" s="45"/>
    </row>
    <row r="16" spans="1:17" x14ac:dyDescent="0.25">
      <c r="B16" s="42">
        <v>0.01</v>
      </c>
      <c r="C16" s="43">
        <v>1.2999999999999999E-3</v>
      </c>
      <c r="D16" s="43">
        <v>0.20030000000000001</v>
      </c>
      <c r="E16" s="43">
        <v>6.6E-3</v>
      </c>
      <c r="F16" s="43">
        <v>0.19900000000000001</v>
      </c>
      <c r="G16" s="43">
        <v>6.6E-3</v>
      </c>
      <c r="H16" s="43">
        <v>1E-4</v>
      </c>
      <c r="I16" s="43">
        <v>0</v>
      </c>
      <c r="J16" s="42"/>
      <c r="K16" s="43"/>
      <c r="L16" s="43"/>
      <c r="M16" s="43"/>
      <c r="N16" s="43"/>
      <c r="O16" s="43"/>
      <c r="P16" s="43"/>
      <c r="Q16" s="43"/>
    </row>
    <row r="17" spans="2:17" x14ac:dyDescent="0.25">
      <c r="B17" s="42">
        <v>0.02</v>
      </c>
      <c r="C17" s="43">
        <v>3.7000000000000002E-3</v>
      </c>
      <c r="D17" s="43">
        <v>0.2838</v>
      </c>
      <c r="E17" s="43">
        <v>1.32E-2</v>
      </c>
      <c r="F17" s="43">
        <v>0.28000000000000003</v>
      </c>
      <c r="G17" s="43">
        <v>1.34E-2</v>
      </c>
      <c r="H17" s="43">
        <v>4.0000000000000002E-4</v>
      </c>
      <c r="I17" s="43">
        <v>2.0000000000000001E-4</v>
      </c>
      <c r="J17" s="42"/>
      <c r="K17" s="43"/>
      <c r="L17" s="43"/>
      <c r="M17" s="43"/>
      <c r="N17" s="43"/>
      <c r="O17" s="43"/>
      <c r="P17" s="43"/>
      <c r="Q17" s="43"/>
    </row>
    <row r="18" spans="2:17" x14ac:dyDescent="0.25">
      <c r="B18" s="42">
        <v>0.03</v>
      </c>
      <c r="C18" s="43">
        <v>6.8999999999999999E-3</v>
      </c>
      <c r="D18" s="43">
        <v>0.34820000000000001</v>
      </c>
      <c r="E18" s="43">
        <v>1.9699999999999999E-2</v>
      </c>
      <c r="F18" s="43">
        <v>0.3412</v>
      </c>
      <c r="G18" s="43">
        <v>2.0199999999999999E-2</v>
      </c>
      <c r="H18" s="43">
        <v>1E-3</v>
      </c>
      <c r="I18" s="43">
        <v>5.0000000000000001E-4</v>
      </c>
      <c r="J18" s="42"/>
      <c r="K18" s="43"/>
      <c r="L18" s="43"/>
      <c r="M18" s="43"/>
      <c r="N18" s="43"/>
      <c r="O18" s="43"/>
      <c r="P18" s="43"/>
      <c r="Q18" s="43"/>
    </row>
    <row r="19" spans="2:17" x14ac:dyDescent="0.25">
      <c r="B19" s="42">
        <v>0.04</v>
      </c>
      <c r="C19" s="43">
        <v>1.0500000000000001E-2</v>
      </c>
      <c r="D19" s="43">
        <v>0.4027</v>
      </c>
      <c r="E19" s="43">
        <v>2.6200000000000001E-2</v>
      </c>
      <c r="F19" s="43">
        <v>0.39190000000000003</v>
      </c>
      <c r="G19" s="43">
        <v>2.6800000000000001E-2</v>
      </c>
      <c r="H19" s="43">
        <v>1.6999999999999999E-3</v>
      </c>
      <c r="I19" s="43">
        <v>8.9999999999999998E-4</v>
      </c>
      <c r="J19" s="42"/>
      <c r="K19" s="43"/>
      <c r="L19" s="43"/>
      <c r="M19" s="43"/>
      <c r="N19" s="43"/>
      <c r="O19" s="43"/>
      <c r="P19" s="43"/>
      <c r="Q19" s="43"/>
    </row>
    <row r="20" spans="2:17" x14ac:dyDescent="0.25">
      <c r="B20" s="42">
        <v>0.05</v>
      </c>
      <c r="C20" s="43">
        <v>1.47E-2</v>
      </c>
      <c r="D20" s="43">
        <v>0.45100000000000001</v>
      </c>
      <c r="E20" s="43">
        <v>3.2599999999999997E-2</v>
      </c>
      <c r="F20" s="43">
        <v>0.43590000000000001</v>
      </c>
      <c r="G20" s="43">
        <v>3.3599999999999998E-2</v>
      </c>
      <c r="H20" s="43">
        <v>2.7000000000000001E-3</v>
      </c>
      <c r="I20" s="43">
        <v>1.5E-3</v>
      </c>
      <c r="J20" s="42"/>
      <c r="K20" s="43"/>
      <c r="L20" s="43"/>
      <c r="M20" s="43"/>
      <c r="N20" s="43"/>
      <c r="O20" s="43"/>
      <c r="P20" s="43"/>
      <c r="Q20" s="43"/>
    </row>
    <row r="21" spans="2:17" x14ac:dyDescent="0.25">
      <c r="B21" s="42">
        <v>0.06</v>
      </c>
      <c r="C21" s="43">
        <v>1.9199999999999998E-2</v>
      </c>
      <c r="D21" s="43">
        <v>0.49490000000000001</v>
      </c>
      <c r="E21" s="43">
        <v>3.8899999999999997E-2</v>
      </c>
      <c r="F21" s="43">
        <v>0.47499999999999998</v>
      </c>
      <c r="G21" s="43">
        <v>4.0599999999999997E-2</v>
      </c>
      <c r="H21" s="43">
        <v>3.8999999999999998E-3</v>
      </c>
      <c r="I21" s="43">
        <v>2.2000000000000001E-3</v>
      </c>
      <c r="J21" s="42"/>
      <c r="K21" s="43"/>
      <c r="L21" s="43"/>
      <c r="M21" s="43"/>
      <c r="N21" s="43"/>
      <c r="O21" s="43"/>
      <c r="P21" s="43"/>
      <c r="Q21" s="43"/>
    </row>
    <row r="22" spans="2:17" x14ac:dyDescent="0.25">
      <c r="B22" s="42">
        <v>7.0000000000000007E-2</v>
      </c>
      <c r="C22" s="43">
        <v>2.4199999999999999E-2</v>
      </c>
      <c r="D22" s="43">
        <v>0.53549999999999998</v>
      </c>
      <c r="E22" s="43">
        <v>4.5100000000000001E-2</v>
      </c>
      <c r="F22" s="43">
        <v>0.51029999999999998</v>
      </c>
      <c r="G22" s="43">
        <v>4.7399999999999998E-2</v>
      </c>
      <c r="H22" s="43">
        <v>5.3E-3</v>
      </c>
      <c r="I22" s="43">
        <v>3.0999999999999999E-3</v>
      </c>
      <c r="J22" s="42"/>
      <c r="K22" s="43"/>
      <c r="L22" s="43"/>
      <c r="M22" s="43"/>
      <c r="N22" s="43"/>
      <c r="O22" s="43"/>
      <c r="P22" s="43"/>
      <c r="Q22" s="43"/>
    </row>
    <row r="23" spans="2:17" x14ac:dyDescent="0.25">
      <c r="B23" s="42">
        <v>0.08</v>
      </c>
      <c r="C23" s="43">
        <v>2.9399999999999999E-2</v>
      </c>
      <c r="D23" s="43">
        <v>0.57350000000000001</v>
      </c>
      <c r="E23" s="43">
        <v>5.1299999999999998E-2</v>
      </c>
      <c r="F23" s="43">
        <v>0.54259999999999997</v>
      </c>
      <c r="G23" s="43">
        <v>5.4199999999999998E-2</v>
      </c>
      <c r="H23" s="43">
        <v>6.8999999999999999E-3</v>
      </c>
      <c r="I23" s="43">
        <v>4.0000000000000001E-3</v>
      </c>
      <c r="J23" s="42"/>
      <c r="K23" s="43"/>
      <c r="L23" s="43"/>
      <c r="M23" s="43"/>
      <c r="N23" s="43"/>
      <c r="O23" s="43"/>
      <c r="P23" s="43"/>
      <c r="Q23" s="43"/>
    </row>
    <row r="24" spans="2:17" x14ac:dyDescent="0.25">
      <c r="B24" s="42">
        <v>0.09</v>
      </c>
      <c r="C24" s="43">
        <v>3.5000000000000003E-2</v>
      </c>
      <c r="D24" s="43">
        <v>0.60940000000000005</v>
      </c>
      <c r="E24" s="43">
        <v>5.74E-2</v>
      </c>
      <c r="F24" s="43">
        <v>0.57240000000000002</v>
      </c>
      <c r="G24" s="43">
        <v>6.1199999999999997E-2</v>
      </c>
      <c r="H24" s="43">
        <v>8.6999999999999994E-3</v>
      </c>
      <c r="I24" s="43">
        <v>5.1999999999999998E-3</v>
      </c>
      <c r="J24" s="42"/>
      <c r="K24" s="43"/>
      <c r="L24" s="43"/>
      <c r="M24" s="43"/>
      <c r="N24" s="43"/>
      <c r="O24" s="43"/>
      <c r="P24" s="43"/>
      <c r="Q24" s="43"/>
    </row>
    <row r="25" spans="2:17" x14ac:dyDescent="0.25">
      <c r="B25" s="42">
        <v>0.1</v>
      </c>
      <c r="C25" s="43">
        <v>4.0899999999999999E-2</v>
      </c>
      <c r="D25" s="43">
        <v>0.64349999999999996</v>
      </c>
      <c r="E25" s="43">
        <v>6.3500000000000001E-2</v>
      </c>
      <c r="F25" s="43">
        <v>0.6</v>
      </c>
      <c r="G25" s="43">
        <v>6.8199999999999997E-2</v>
      </c>
      <c r="H25" s="43">
        <v>1.0699999999999999E-2</v>
      </c>
      <c r="I25" s="43">
        <v>6.4999999999999997E-3</v>
      </c>
      <c r="J25" s="42"/>
      <c r="K25" s="43"/>
      <c r="L25" s="43"/>
      <c r="M25" s="43"/>
      <c r="N25" s="43"/>
      <c r="O25" s="43"/>
      <c r="P25" s="43"/>
      <c r="Q25" s="43"/>
    </row>
    <row r="26" spans="2:17" x14ac:dyDescent="0.25">
      <c r="B26" s="42">
        <v>0.11</v>
      </c>
      <c r="C26" s="43">
        <v>4.7E-2</v>
      </c>
      <c r="D26" s="43">
        <v>0.67610000000000003</v>
      </c>
      <c r="E26" s="43">
        <v>6.9500000000000006E-2</v>
      </c>
      <c r="F26" s="43">
        <v>0.62580000000000002</v>
      </c>
      <c r="G26" s="43">
        <v>7.5200000000000003E-2</v>
      </c>
      <c r="H26" s="43">
        <v>1.29E-2</v>
      </c>
      <c r="I26" s="43">
        <v>7.9000000000000008E-3</v>
      </c>
      <c r="J26" s="42"/>
      <c r="K26" s="43"/>
      <c r="L26" s="43"/>
      <c r="M26" s="43"/>
      <c r="N26" s="43"/>
      <c r="O26" s="43"/>
      <c r="P26" s="43"/>
      <c r="Q26" s="43"/>
    </row>
    <row r="27" spans="2:17" x14ac:dyDescent="0.25">
      <c r="B27" s="42">
        <v>0.12</v>
      </c>
      <c r="C27" s="43">
        <v>5.3400000000000003E-2</v>
      </c>
      <c r="D27" s="43">
        <v>0.70750000000000002</v>
      </c>
      <c r="E27" s="43">
        <v>7.5399999999999995E-2</v>
      </c>
      <c r="F27" s="43">
        <v>0.64990000000000003</v>
      </c>
      <c r="G27" s="43">
        <v>8.2199999999999995E-2</v>
      </c>
      <c r="H27" s="43">
        <v>1.5299999999999999E-2</v>
      </c>
      <c r="I27" s="43">
        <v>9.4999999999999998E-3</v>
      </c>
      <c r="J27" s="42"/>
      <c r="K27" s="43"/>
      <c r="L27" s="43"/>
      <c r="M27" s="43"/>
      <c r="N27" s="43"/>
      <c r="O27" s="43"/>
      <c r="P27" s="43"/>
      <c r="Q27" s="43"/>
    </row>
    <row r="28" spans="2:17" x14ac:dyDescent="0.25">
      <c r="B28" s="42">
        <v>0.13</v>
      </c>
      <c r="C28" s="43">
        <v>0.06</v>
      </c>
      <c r="D28" s="43">
        <v>0.73770000000000002</v>
      </c>
      <c r="E28" s="43">
        <v>8.1299999999999997E-2</v>
      </c>
      <c r="F28" s="43">
        <v>0.67259999999999998</v>
      </c>
      <c r="G28" s="43">
        <v>8.9200000000000002E-2</v>
      </c>
      <c r="H28" s="43">
        <v>1.7899999999999999E-2</v>
      </c>
      <c r="I28" s="43">
        <v>1.1299999999999999E-2</v>
      </c>
      <c r="J28" s="42"/>
      <c r="K28" s="43"/>
      <c r="L28" s="43"/>
      <c r="M28" s="43"/>
      <c r="N28" s="43"/>
      <c r="O28" s="43"/>
      <c r="P28" s="43"/>
      <c r="Q28" s="43"/>
    </row>
    <row r="29" spans="2:17" x14ac:dyDescent="0.25">
      <c r="B29" s="42">
        <v>0.14000000000000001</v>
      </c>
      <c r="C29" s="43">
        <v>6.6799999999999998E-2</v>
      </c>
      <c r="D29" s="43">
        <v>0.76700000000000002</v>
      </c>
      <c r="E29" s="43">
        <v>8.7099999999999997E-2</v>
      </c>
      <c r="F29" s="43">
        <v>0.69399999999999995</v>
      </c>
      <c r="G29" s="43">
        <v>9.64E-2</v>
      </c>
      <c r="H29" s="43">
        <v>2.1700000000000001E-2</v>
      </c>
      <c r="I29" s="43">
        <v>1.3100000000000001E-2</v>
      </c>
      <c r="J29" s="42"/>
      <c r="K29" s="43"/>
      <c r="L29" s="43"/>
      <c r="M29" s="43"/>
      <c r="N29" s="43"/>
      <c r="O29" s="43"/>
      <c r="P29" s="43"/>
      <c r="Q29" s="43"/>
    </row>
    <row r="30" spans="2:17" x14ac:dyDescent="0.25">
      <c r="B30" s="42">
        <v>0.15</v>
      </c>
      <c r="C30" s="43">
        <v>7.3899999999999993E-2</v>
      </c>
      <c r="D30" s="43">
        <v>0.7954</v>
      </c>
      <c r="E30" s="43">
        <v>9.2899999999999996E-2</v>
      </c>
      <c r="F30" s="43">
        <v>0.71409999999999996</v>
      </c>
      <c r="G30" s="43">
        <v>0.10340000000000001</v>
      </c>
      <c r="H30" s="43">
        <v>2.3800000000000002E-2</v>
      </c>
      <c r="I30" s="43">
        <v>1.52E-2</v>
      </c>
      <c r="J30" s="42"/>
      <c r="K30" s="43"/>
      <c r="L30" s="43"/>
      <c r="M30" s="43"/>
      <c r="N30" s="43"/>
      <c r="O30" s="43"/>
      <c r="P30" s="43"/>
      <c r="Q30" s="43"/>
    </row>
    <row r="31" spans="2:17" x14ac:dyDescent="0.25">
      <c r="B31" s="42">
        <v>0.16</v>
      </c>
      <c r="C31" s="43">
        <v>8.1100000000000005E-2</v>
      </c>
      <c r="D31" s="43">
        <v>0.82299999999999995</v>
      </c>
      <c r="E31" s="43">
        <v>9.8599999999999993E-2</v>
      </c>
      <c r="F31" s="43">
        <v>0.73319999999999996</v>
      </c>
      <c r="G31" s="43">
        <v>0.1106</v>
      </c>
      <c r="H31" s="43">
        <v>2.7E-2</v>
      </c>
      <c r="I31" s="43">
        <v>1.7299999999999999E-2</v>
      </c>
      <c r="J31" s="42"/>
      <c r="K31" s="43"/>
      <c r="L31" s="43"/>
      <c r="M31" s="43"/>
      <c r="N31" s="43"/>
      <c r="O31" s="43"/>
      <c r="P31" s="43"/>
      <c r="Q31" s="43"/>
    </row>
    <row r="32" spans="2:17" x14ac:dyDescent="0.25">
      <c r="B32" s="42">
        <v>0.17</v>
      </c>
      <c r="C32" s="43">
        <v>8.8499999999999995E-2</v>
      </c>
      <c r="D32" s="43">
        <v>0.85</v>
      </c>
      <c r="E32" s="43">
        <v>0.1042</v>
      </c>
      <c r="F32" s="43">
        <v>0.75129999999999997</v>
      </c>
      <c r="G32" s="43">
        <v>0.1178</v>
      </c>
      <c r="H32" s="43">
        <v>3.04E-2</v>
      </c>
      <c r="I32" s="43">
        <v>1.9599999999999999E-2</v>
      </c>
      <c r="J32" s="42"/>
      <c r="K32" s="43"/>
      <c r="L32" s="43"/>
      <c r="M32" s="43"/>
      <c r="N32" s="43"/>
      <c r="O32" s="43"/>
      <c r="P32" s="43"/>
      <c r="Q32" s="43"/>
    </row>
    <row r="33" spans="2:17" x14ac:dyDescent="0.25">
      <c r="B33" s="42">
        <v>0.18</v>
      </c>
      <c r="C33" s="43">
        <v>9.6100000000000005E-2</v>
      </c>
      <c r="D33" s="43">
        <v>0.87629999999999997</v>
      </c>
      <c r="E33" s="43">
        <v>0.10970000000000001</v>
      </c>
      <c r="F33" s="43">
        <v>0.76839999999999997</v>
      </c>
      <c r="G33" s="43">
        <v>0.12520000000000001</v>
      </c>
      <c r="H33" s="43">
        <v>3.39E-2</v>
      </c>
      <c r="I33" s="43">
        <v>2.1999999999999999E-2</v>
      </c>
      <c r="J33" s="42"/>
      <c r="K33" s="43"/>
      <c r="L33" s="43"/>
      <c r="M33" s="43"/>
      <c r="N33" s="43"/>
      <c r="O33" s="43"/>
      <c r="P33" s="43"/>
      <c r="Q33" s="43"/>
    </row>
    <row r="34" spans="2:17" x14ac:dyDescent="0.25">
      <c r="B34" s="42">
        <v>0.19</v>
      </c>
      <c r="C34" s="43">
        <v>0.10390000000000001</v>
      </c>
      <c r="D34" s="43">
        <v>0.90200000000000002</v>
      </c>
      <c r="E34" s="43">
        <v>0.1152</v>
      </c>
      <c r="F34" s="43">
        <v>0.78459999999999996</v>
      </c>
      <c r="G34" s="43">
        <v>0.13239999999999999</v>
      </c>
      <c r="H34" s="43">
        <v>3.78E-2</v>
      </c>
      <c r="I34" s="43">
        <v>2.47E-2</v>
      </c>
      <c r="J34" s="42"/>
      <c r="K34" s="43"/>
      <c r="L34" s="43"/>
      <c r="M34" s="43"/>
      <c r="N34" s="43"/>
      <c r="O34" s="43"/>
      <c r="P34" s="43"/>
      <c r="Q34" s="43"/>
    </row>
    <row r="35" spans="2:17" x14ac:dyDescent="0.25">
      <c r="B35" s="42">
        <v>0.2</v>
      </c>
      <c r="C35" s="43">
        <v>0.1118</v>
      </c>
      <c r="D35" s="43">
        <v>0.92730000000000001</v>
      </c>
      <c r="E35" s="43">
        <v>0.1206</v>
      </c>
      <c r="F35" s="43">
        <v>0.8</v>
      </c>
      <c r="G35" s="43">
        <v>0.13980000000000001</v>
      </c>
      <c r="H35" s="43">
        <v>4.1799999999999997E-2</v>
      </c>
      <c r="I35" s="43">
        <v>2.7300000000000001E-2</v>
      </c>
      <c r="J35" s="42"/>
      <c r="K35" s="43"/>
      <c r="L35" s="43"/>
      <c r="M35" s="43"/>
      <c r="N35" s="43"/>
      <c r="O35" s="43"/>
      <c r="P35" s="43"/>
      <c r="Q35" s="43"/>
    </row>
    <row r="36" spans="2:17" x14ac:dyDescent="0.25">
      <c r="B36" s="42">
        <v>0.21</v>
      </c>
      <c r="C36" s="43">
        <v>0.11990000000000001</v>
      </c>
      <c r="D36" s="43">
        <v>0.95209999999999995</v>
      </c>
      <c r="E36" s="43">
        <v>0.12590000000000001</v>
      </c>
      <c r="F36" s="43">
        <v>0.81459999999999999</v>
      </c>
      <c r="G36" s="43">
        <v>0.1472</v>
      </c>
      <c r="H36" s="43">
        <v>4.5999999999999999E-2</v>
      </c>
      <c r="I36" s="43">
        <v>3.0099999999999998E-2</v>
      </c>
      <c r="J36" s="42"/>
      <c r="K36" s="43"/>
      <c r="L36" s="43"/>
      <c r="M36" s="43"/>
      <c r="N36" s="43"/>
      <c r="O36" s="43"/>
      <c r="P36" s="43"/>
      <c r="Q36" s="43"/>
    </row>
    <row r="37" spans="2:17" x14ac:dyDescent="0.25">
      <c r="B37" s="42">
        <v>0.22</v>
      </c>
      <c r="C37" s="43">
        <v>0.12809999999999999</v>
      </c>
      <c r="D37" s="43">
        <v>0.97640000000000005</v>
      </c>
      <c r="E37" s="43">
        <v>0.13120000000000001</v>
      </c>
      <c r="F37" s="43">
        <v>0.82850000000000001</v>
      </c>
      <c r="G37" s="43">
        <v>0.15459999999999999</v>
      </c>
      <c r="H37" s="43">
        <v>5.0299999999999997E-2</v>
      </c>
      <c r="I37" s="43">
        <v>3.3300000000000003E-2</v>
      </c>
      <c r="J37" s="42"/>
      <c r="K37" s="43"/>
      <c r="L37" s="43"/>
      <c r="M37" s="43"/>
      <c r="N37" s="43"/>
      <c r="O37" s="43"/>
      <c r="P37" s="43"/>
      <c r="Q37" s="43"/>
    </row>
    <row r="38" spans="2:17" x14ac:dyDescent="0.25">
      <c r="B38" s="42">
        <v>0.23</v>
      </c>
      <c r="C38" s="43">
        <v>0.13650000000000001</v>
      </c>
      <c r="D38" s="43">
        <v>1.0003</v>
      </c>
      <c r="E38" s="43">
        <v>0.13639999999999999</v>
      </c>
      <c r="F38" s="43">
        <v>0.8417</v>
      </c>
      <c r="G38" s="43">
        <v>0.16220000000000001</v>
      </c>
      <c r="H38" s="43">
        <v>5.4899999999999997E-2</v>
      </c>
      <c r="I38" s="43">
        <v>3.5900000000000001E-2</v>
      </c>
      <c r="J38" s="42"/>
      <c r="K38" s="43"/>
      <c r="L38" s="43"/>
      <c r="M38" s="43"/>
      <c r="N38" s="43"/>
      <c r="O38" s="43"/>
      <c r="P38" s="43"/>
      <c r="Q38" s="43"/>
    </row>
    <row r="39" spans="2:17" x14ac:dyDescent="0.25">
      <c r="B39" s="42">
        <v>0.24</v>
      </c>
      <c r="C39" s="43">
        <v>0.1449</v>
      </c>
      <c r="D39" s="43">
        <v>1.0239</v>
      </c>
      <c r="E39" s="43">
        <v>0.1416</v>
      </c>
      <c r="F39" s="43">
        <v>0.85419999999999996</v>
      </c>
      <c r="G39" s="43">
        <v>0.1696</v>
      </c>
      <c r="H39" s="43">
        <v>5.9700000000000003E-2</v>
      </c>
      <c r="I39" s="43">
        <v>3.9399999999999998E-2</v>
      </c>
      <c r="J39" s="42"/>
      <c r="K39" s="43"/>
      <c r="L39" s="43"/>
      <c r="M39" s="43"/>
      <c r="N39" s="43"/>
      <c r="O39" s="43"/>
      <c r="P39" s="43"/>
      <c r="Q39" s="43"/>
    </row>
    <row r="40" spans="2:17" x14ac:dyDescent="0.25">
      <c r="B40" s="42">
        <v>0.25</v>
      </c>
      <c r="C40" s="43">
        <v>0.1535</v>
      </c>
      <c r="D40" s="43">
        <v>1.0471999999999999</v>
      </c>
      <c r="E40" s="43">
        <v>0.14660000000000001</v>
      </c>
      <c r="F40" s="43">
        <v>0.86599999999999999</v>
      </c>
      <c r="G40" s="43">
        <v>0.1774</v>
      </c>
      <c r="H40" s="43">
        <v>6.4600000000000005E-2</v>
      </c>
      <c r="I40" s="43">
        <v>4.2700000000000002E-2</v>
      </c>
      <c r="J40" s="42"/>
      <c r="K40" s="43"/>
      <c r="L40" s="43"/>
      <c r="M40" s="43"/>
      <c r="N40" s="43"/>
      <c r="O40" s="43"/>
      <c r="P40" s="43"/>
      <c r="Q40" s="43"/>
    </row>
    <row r="41" spans="2:17" x14ac:dyDescent="0.25">
      <c r="B41" s="42">
        <v>0.26</v>
      </c>
      <c r="C41" s="43">
        <v>0.1623</v>
      </c>
      <c r="D41" s="43">
        <v>1.0701000000000001</v>
      </c>
      <c r="E41" s="43">
        <v>0.15160000000000001</v>
      </c>
      <c r="F41" s="43">
        <v>0.87729999999999997</v>
      </c>
      <c r="G41" s="43">
        <v>0.185</v>
      </c>
      <c r="H41" s="43">
        <v>6.9699999999999998E-2</v>
      </c>
      <c r="I41" s="43">
        <v>4.6399999999999997E-2</v>
      </c>
      <c r="J41" s="42"/>
      <c r="K41" s="43"/>
      <c r="L41" s="43"/>
      <c r="M41" s="43"/>
      <c r="N41" s="43"/>
      <c r="O41" s="43"/>
      <c r="P41" s="43"/>
      <c r="Q41" s="43"/>
    </row>
    <row r="42" spans="2:17" x14ac:dyDescent="0.25">
      <c r="B42" s="42">
        <v>0.27</v>
      </c>
      <c r="C42" s="43">
        <v>0.1711</v>
      </c>
      <c r="D42" s="43">
        <v>1.0928</v>
      </c>
      <c r="E42" s="43">
        <v>0.15659999999999999</v>
      </c>
      <c r="F42" s="43">
        <v>0.88790000000000002</v>
      </c>
      <c r="G42" s="43">
        <v>0.19259999999999999</v>
      </c>
      <c r="H42" s="43">
        <v>7.51E-2</v>
      </c>
      <c r="I42" s="43">
        <v>4.9700000000000001E-2</v>
      </c>
      <c r="J42" s="42"/>
      <c r="K42" s="43"/>
      <c r="L42" s="43"/>
      <c r="M42" s="43"/>
      <c r="N42" s="43"/>
      <c r="O42" s="43"/>
      <c r="P42" s="43"/>
      <c r="Q42" s="43"/>
    </row>
    <row r="43" spans="2:17" x14ac:dyDescent="0.25">
      <c r="B43" s="42">
        <v>0.28000000000000003</v>
      </c>
      <c r="C43" s="43">
        <v>0.18</v>
      </c>
      <c r="D43" s="43">
        <v>1.1152</v>
      </c>
      <c r="E43" s="43">
        <v>0.16139999999999999</v>
      </c>
      <c r="F43" s="43">
        <v>0.89800000000000002</v>
      </c>
      <c r="G43" s="43">
        <v>0.20039999999999999</v>
      </c>
      <c r="H43" s="43">
        <v>8.0500000000000002E-2</v>
      </c>
      <c r="I43" s="43">
        <v>5.3600000000000002E-2</v>
      </c>
      <c r="J43" s="42"/>
      <c r="K43" s="43"/>
      <c r="L43" s="43"/>
      <c r="M43" s="43"/>
      <c r="N43" s="43"/>
      <c r="O43" s="43"/>
      <c r="P43" s="43"/>
      <c r="Q43" s="43"/>
    </row>
    <row r="44" spans="2:17" x14ac:dyDescent="0.25">
      <c r="B44" s="42">
        <v>0.28999999999999998</v>
      </c>
      <c r="C44" s="43">
        <v>0.189</v>
      </c>
      <c r="D44" s="43">
        <v>1.1373</v>
      </c>
      <c r="E44" s="43">
        <v>0.16619999999999999</v>
      </c>
      <c r="F44" s="43">
        <v>0.90749999999999997</v>
      </c>
      <c r="G44" s="43">
        <v>0.2084</v>
      </c>
      <c r="H44" s="43">
        <v>8.6199999999999999E-2</v>
      </c>
      <c r="I44" s="43">
        <v>5.7099999999999998E-2</v>
      </c>
      <c r="J44" s="42"/>
      <c r="K44" s="43"/>
      <c r="L44" s="43"/>
      <c r="M44" s="43"/>
      <c r="N44" s="43"/>
      <c r="O44" s="43"/>
      <c r="P44" s="43"/>
      <c r="Q44" s="43"/>
    </row>
    <row r="45" spans="2:17" x14ac:dyDescent="0.25">
      <c r="B45" s="42">
        <v>0.3</v>
      </c>
      <c r="C45" s="43">
        <v>0.19819999999999999</v>
      </c>
      <c r="D45" s="43">
        <v>1.1593</v>
      </c>
      <c r="E45" s="43">
        <v>0.1709</v>
      </c>
      <c r="F45" s="43">
        <v>0.91649999999999998</v>
      </c>
      <c r="G45" s="43">
        <v>0.2162</v>
      </c>
      <c r="H45" s="43">
        <v>9.2100000000000001E-2</v>
      </c>
      <c r="I45" s="43">
        <v>6.0999999999999999E-2</v>
      </c>
      <c r="J45" s="42"/>
      <c r="K45" s="43"/>
      <c r="L45" s="43"/>
      <c r="M45" s="43"/>
      <c r="N45" s="43"/>
      <c r="O45" s="43"/>
      <c r="P45" s="43"/>
      <c r="Q45" s="43"/>
    </row>
    <row r="46" spans="2:17" x14ac:dyDescent="0.25">
      <c r="B46" s="42">
        <v>0.31</v>
      </c>
      <c r="C46" s="43">
        <v>0.2074</v>
      </c>
      <c r="D46" s="43">
        <v>1.181</v>
      </c>
      <c r="E46" s="43">
        <v>0.17549999999999999</v>
      </c>
      <c r="F46" s="43">
        <v>0.92500000000000004</v>
      </c>
      <c r="G46" s="43">
        <v>0.22420000000000001</v>
      </c>
      <c r="H46" s="43">
        <v>9.8100000000000007E-2</v>
      </c>
      <c r="I46" s="43">
        <v>6.5000000000000002E-2</v>
      </c>
      <c r="J46" s="42"/>
      <c r="K46" s="43"/>
      <c r="L46" s="43"/>
      <c r="M46" s="43"/>
      <c r="N46" s="43"/>
      <c r="O46" s="43"/>
      <c r="P46" s="43"/>
      <c r="Q46" s="43"/>
    </row>
    <row r="47" spans="2:17" x14ac:dyDescent="0.25">
      <c r="B47" s="42">
        <v>0.32</v>
      </c>
      <c r="C47" s="43">
        <v>0.2167</v>
      </c>
      <c r="D47" s="43">
        <v>1.2024999999999999</v>
      </c>
      <c r="E47" s="43">
        <v>0.18010000000000001</v>
      </c>
      <c r="F47" s="43">
        <v>0.93300000000000005</v>
      </c>
      <c r="G47" s="43">
        <v>0.23219999999999999</v>
      </c>
      <c r="H47" s="43">
        <v>0.10440000000000001</v>
      </c>
      <c r="I47" s="43">
        <v>6.9000000000000006E-2</v>
      </c>
      <c r="J47" s="42"/>
      <c r="K47" s="43"/>
      <c r="L47" s="43"/>
      <c r="M47" s="43"/>
      <c r="N47" s="43"/>
      <c r="O47" s="43"/>
      <c r="P47" s="43"/>
      <c r="Q47" s="43"/>
    </row>
    <row r="48" spans="2:17" x14ac:dyDescent="0.25">
      <c r="B48" s="42">
        <v>0.33</v>
      </c>
      <c r="C48" s="43">
        <v>0.22600000000000001</v>
      </c>
      <c r="D48" s="43">
        <v>1.2239</v>
      </c>
      <c r="E48" s="43">
        <v>0.18479999999999999</v>
      </c>
      <c r="F48" s="43">
        <v>0.94040000000000001</v>
      </c>
      <c r="G48" s="43">
        <v>0.2404</v>
      </c>
      <c r="H48" s="43">
        <v>0.11070000000000001</v>
      </c>
      <c r="I48" s="43">
        <v>7.3599999999999999E-2</v>
      </c>
      <c r="J48" s="42"/>
      <c r="K48" s="43"/>
      <c r="L48" s="43"/>
      <c r="M48" s="43"/>
      <c r="N48" s="43"/>
      <c r="O48" s="43"/>
      <c r="P48" s="43"/>
      <c r="Q48" s="43"/>
    </row>
    <row r="49" spans="2:17" x14ac:dyDescent="0.25">
      <c r="B49" s="42">
        <v>0.34</v>
      </c>
      <c r="C49" s="43">
        <v>0.23549999999999999</v>
      </c>
      <c r="D49" s="43">
        <v>1.2451000000000001</v>
      </c>
      <c r="E49" s="43">
        <v>0.18909999999999999</v>
      </c>
      <c r="F49" s="43">
        <v>0.94740000000000002</v>
      </c>
      <c r="G49" s="43">
        <v>0.24859999999999999</v>
      </c>
      <c r="H49" s="43">
        <v>0.1172</v>
      </c>
      <c r="I49" s="43">
        <v>7.7600000000000002E-2</v>
      </c>
      <c r="J49" s="42"/>
      <c r="K49" s="43"/>
      <c r="L49" s="43"/>
      <c r="M49" s="43"/>
      <c r="N49" s="43"/>
      <c r="O49" s="43"/>
      <c r="P49" s="43"/>
      <c r="Q49" s="43"/>
    </row>
    <row r="50" spans="2:17" x14ac:dyDescent="0.25">
      <c r="B50" s="42">
        <v>0.35</v>
      </c>
      <c r="C50" s="43">
        <v>0.245</v>
      </c>
      <c r="D50" s="43">
        <v>1.2661</v>
      </c>
      <c r="E50" s="43">
        <v>0.19350000000000001</v>
      </c>
      <c r="F50" s="43">
        <v>0.95389999999999997</v>
      </c>
      <c r="G50" s="43">
        <v>0.25679999999999997</v>
      </c>
      <c r="H50" s="43">
        <v>0.1241</v>
      </c>
      <c r="I50" s="43">
        <v>8.2000000000000003E-2</v>
      </c>
      <c r="J50" s="42"/>
      <c r="K50" s="43"/>
      <c r="L50" s="43"/>
      <c r="M50" s="43"/>
      <c r="N50" s="43"/>
      <c r="O50" s="43"/>
      <c r="P50" s="43"/>
      <c r="Q50" s="43"/>
    </row>
    <row r="51" spans="2:17" x14ac:dyDescent="0.25">
      <c r="B51" s="42">
        <v>0.36</v>
      </c>
      <c r="C51" s="43">
        <v>0.25459999999999999</v>
      </c>
      <c r="D51" s="43">
        <v>1.2869999999999999</v>
      </c>
      <c r="E51" s="43">
        <v>0.1978</v>
      </c>
      <c r="F51" s="43">
        <v>0.96</v>
      </c>
      <c r="G51" s="43">
        <v>0.26519999999999999</v>
      </c>
      <c r="H51" s="43">
        <v>0.13100000000000001</v>
      </c>
      <c r="I51" s="43">
        <v>8.6400000000000005E-2</v>
      </c>
      <c r="J51" s="42"/>
      <c r="K51" s="43"/>
      <c r="L51" s="43"/>
      <c r="M51" s="43"/>
      <c r="N51" s="43"/>
      <c r="O51" s="43"/>
      <c r="P51" s="43"/>
      <c r="Q51" s="43"/>
    </row>
    <row r="52" spans="2:17" x14ac:dyDescent="0.25">
      <c r="B52" s="42">
        <v>0.37</v>
      </c>
      <c r="C52" s="43">
        <v>0.26419999999999999</v>
      </c>
      <c r="D52" s="43">
        <v>1.3078000000000001</v>
      </c>
      <c r="E52" s="43">
        <v>0.20200000000000001</v>
      </c>
      <c r="F52" s="43">
        <v>0.96560000000000001</v>
      </c>
      <c r="G52" s="43">
        <v>0.27360000000000001</v>
      </c>
      <c r="H52" s="43">
        <v>0.1381</v>
      </c>
      <c r="I52" s="43">
        <v>9.0899999999999995E-2</v>
      </c>
      <c r="J52" s="42"/>
      <c r="K52" s="43"/>
      <c r="L52" s="43"/>
      <c r="M52" s="43"/>
      <c r="N52" s="43"/>
      <c r="O52" s="43"/>
      <c r="P52" s="43"/>
      <c r="Q52" s="43"/>
    </row>
    <row r="53" spans="2:17" x14ac:dyDescent="0.25">
      <c r="B53" s="42">
        <v>0.38</v>
      </c>
      <c r="C53" s="43">
        <v>0.27389999999999998</v>
      </c>
      <c r="D53" s="43">
        <v>1.3284</v>
      </c>
      <c r="E53" s="43">
        <v>0.20610000000000001</v>
      </c>
      <c r="F53" s="43">
        <v>0.9708</v>
      </c>
      <c r="G53" s="43">
        <v>0.28220000000000001</v>
      </c>
      <c r="H53" s="43">
        <v>0.14530000000000001</v>
      </c>
      <c r="I53" s="43">
        <v>9.5500000000000002E-2</v>
      </c>
      <c r="J53" s="42"/>
      <c r="K53" s="43"/>
      <c r="L53" s="43"/>
      <c r="M53" s="43"/>
      <c r="N53" s="43"/>
      <c r="O53" s="43"/>
      <c r="P53" s="43"/>
      <c r="Q53" s="43"/>
    </row>
    <row r="54" spans="2:17" x14ac:dyDescent="0.25">
      <c r="B54" s="42">
        <v>0.39</v>
      </c>
      <c r="C54" s="43">
        <v>0.28360000000000002</v>
      </c>
      <c r="D54" s="43">
        <v>1.349</v>
      </c>
      <c r="E54" s="43">
        <v>0.2102</v>
      </c>
      <c r="F54" s="43">
        <v>0.97550000000000003</v>
      </c>
      <c r="G54" s="43">
        <v>0.2908</v>
      </c>
      <c r="H54" s="43">
        <v>0.15279999999999999</v>
      </c>
      <c r="I54" s="43">
        <v>0.10199999999999999</v>
      </c>
      <c r="J54" s="42"/>
      <c r="K54" s="43"/>
      <c r="L54" s="43"/>
      <c r="M54" s="43"/>
      <c r="N54" s="43"/>
      <c r="O54" s="43"/>
      <c r="P54" s="43"/>
      <c r="Q54" s="43"/>
    </row>
    <row r="55" spans="2:17" x14ac:dyDescent="0.25">
      <c r="B55" s="42">
        <v>0.4</v>
      </c>
      <c r="C55" s="43">
        <v>0.29339999999999999</v>
      </c>
      <c r="D55" s="43">
        <v>1.3694</v>
      </c>
      <c r="E55" s="43">
        <v>0.2142</v>
      </c>
      <c r="F55" s="43">
        <v>0.9798</v>
      </c>
      <c r="G55" s="43">
        <v>0.2994</v>
      </c>
      <c r="H55" s="43">
        <v>0.1603</v>
      </c>
      <c r="I55" s="43">
        <v>0.105</v>
      </c>
      <c r="J55" s="42"/>
      <c r="K55" s="43"/>
      <c r="L55" s="43"/>
      <c r="M55" s="43"/>
      <c r="N55" s="43"/>
      <c r="O55" s="43"/>
      <c r="P55" s="43"/>
      <c r="Q55" s="43"/>
    </row>
    <row r="56" spans="2:17" x14ac:dyDescent="0.25">
      <c r="B56" s="42">
        <v>0.41</v>
      </c>
      <c r="C56" s="43">
        <v>0.30320000000000003</v>
      </c>
      <c r="D56" s="43">
        <v>1.3897999999999999</v>
      </c>
      <c r="E56" s="43">
        <v>0.21809999999999999</v>
      </c>
      <c r="F56" s="43">
        <v>0.98370000000000002</v>
      </c>
      <c r="G56" s="43">
        <v>0.30819999999999997</v>
      </c>
      <c r="H56" s="43">
        <v>0.16819999999999999</v>
      </c>
      <c r="I56" s="43">
        <v>0.11</v>
      </c>
      <c r="J56" s="42"/>
      <c r="K56" s="43"/>
      <c r="L56" s="43"/>
      <c r="M56" s="43"/>
      <c r="N56" s="43"/>
      <c r="O56" s="43"/>
      <c r="P56" s="43"/>
      <c r="Q56" s="43"/>
    </row>
    <row r="57" spans="2:17" x14ac:dyDescent="0.25">
      <c r="B57" s="42">
        <v>0.42</v>
      </c>
      <c r="C57" s="43">
        <v>0.31319999999999998</v>
      </c>
      <c r="D57" s="43">
        <v>1.4100999999999999</v>
      </c>
      <c r="E57" s="43">
        <v>0.222</v>
      </c>
      <c r="F57" s="43">
        <v>0.98709999999999998</v>
      </c>
      <c r="G57" s="43">
        <v>0.31719999999999998</v>
      </c>
      <c r="H57" s="43">
        <v>0.17610000000000001</v>
      </c>
      <c r="I57" s="43">
        <v>0.1147</v>
      </c>
      <c r="J57" s="42"/>
      <c r="K57" s="43"/>
      <c r="L57" s="43"/>
      <c r="M57" s="43"/>
      <c r="N57" s="43"/>
      <c r="O57" s="43"/>
      <c r="P57" s="43"/>
      <c r="Q57" s="43"/>
    </row>
    <row r="58" spans="2:17" x14ac:dyDescent="0.25">
      <c r="B58" s="42">
        <v>0.43</v>
      </c>
      <c r="C58" s="43">
        <v>0.32290000000000002</v>
      </c>
      <c r="D58" s="43">
        <v>1.4302999999999999</v>
      </c>
      <c r="E58" s="43">
        <v>0.22570000000000001</v>
      </c>
      <c r="F58" s="43">
        <v>0.99019999999999997</v>
      </c>
      <c r="G58" s="43">
        <v>0.32619999999999999</v>
      </c>
      <c r="H58" s="43">
        <v>0.18440000000000001</v>
      </c>
      <c r="I58" s="43">
        <v>0.1196</v>
      </c>
      <c r="J58" s="42"/>
      <c r="K58" s="43"/>
      <c r="L58" s="43"/>
      <c r="M58" s="43"/>
      <c r="N58" s="43"/>
      <c r="O58" s="43"/>
      <c r="P58" s="43"/>
      <c r="Q58" s="43"/>
    </row>
    <row r="59" spans="2:17" x14ac:dyDescent="0.25">
      <c r="B59" s="42">
        <v>0.44</v>
      </c>
      <c r="C59" s="43">
        <v>0.33279999999999998</v>
      </c>
      <c r="D59" s="43">
        <v>1.4504999999999999</v>
      </c>
      <c r="E59" s="43">
        <v>0.22939999999999999</v>
      </c>
      <c r="F59" s="43">
        <v>0.99280000000000002</v>
      </c>
      <c r="G59" s="43">
        <v>0.3352</v>
      </c>
      <c r="H59" s="43">
        <v>0.19270000000000001</v>
      </c>
      <c r="I59" s="43">
        <v>0.1245</v>
      </c>
      <c r="J59" s="42"/>
      <c r="K59" s="43"/>
      <c r="L59" s="43"/>
      <c r="M59" s="43"/>
      <c r="N59" s="43"/>
      <c r="O59" s="43"/>
      <c r="P59" s="43"/>
      <c r="Q59" s="43"/>
    </row>
    <row r="60" spans="2:17" x14ac:dyDescent="0.25">
      <c r="B60" s="42">
        <v>0.45</v>
      </c>
      <c r="C60" s="43">
        <v>0.34279999999999999</v>
      </c>
      <c r="D60" s="43">
        <v>1.4705999999999999</v>
      </c>
      <c r="E60" s="43">
        <v>0.2331</v>
      </c>
      <c r="F60" s="43">
        <v>0.995</v>
      </c>
      <c r="G60" s="43">
        <v>0.34460000000000002</v>
      </c>
      <c r="H60" s="43">
        <v>0.2011</v>
      </c>
      <c r="I60" s="43">
        <v>0.1298</v>
      </c>
      <c r="J60" s="42"/>
      <c r="K60" s="43"/>
      <c r="L60" s="43"/>
      <c r="M60" s="43"/>
      <c r="N60" s="43"/>
      <c r="O60" s="43"/>
      <c r="P60" s="43"/>
      <c r="Q60" s="43"/>
    </row>
    <row r="61" spans="2:17" x14ac:dyDescent="0.25">
      <c r="B61" s="42">
        <v>0.46</v>
      </c>
      <c r="C61" s="43">
        <v>0.35270000000000001</v>
      </c>
      <c r="D61" s="43">
        <v>1.4906999999999999</v>
      </c>
      <c r="E61" s="43">
        <v>0.2366</v>
      </c>
      <c r="F61" s="43">
        <v>0.99680000000000002</v>
      </c>
      <c r="G61" s="43">
        <v>0.3538</v>
      </c>
      <c r="H61" s="43">
        <v>0.20979999999999999</v>
      </c>
      <c r="I61" s="43">
        <v>0.1348</v>
      </c>
      <c r="J61" s="42"/>
      <c r="K61" s="43"/>
      <c r="L61" s="43"/>
      <c r="M61" s="43"/>
      <c r="N61" s="43"/>
      <c r="O61" s="43"/>
      <c r="P61" s="43"/>
      <c r="Q61" s="43"/>
    </row>
    <row r="62" spans="2:17" x14ac:dyDescent="0.25">
      <c r="B62" s="42">
        <v>0.47</v>
      </c>
      <c r="C62" s="43">
        <v>0.36270000000000002</v>
      </c>
      <c r="D62" s="43">
        <v>1.5107999999999999</v>
      </c>
      <c r="E62" s="43">
        <v>0.24</v>
      </c>
      <c r="F62" s="43">
        <v>0.99819999999999998</v>
      </c>
      <c r="G62" s="43">
        <v>0.3634</v>
      </c>
      <c r="H62" s="43">
        <v>0.21859999999999999</v>
      </c>
      <c r="I62" s="43">
        <v>0.1401</v>
      </c>
      <c r="J62" s="42"/>
      <c r="K62" s="43"/>
      <c r="L62" s="43"/>
      <c r="M62" s="43"/>
      <c r="N62" s="43"/>
      <c r="O62" s="43"/>
      <c r="P62" s="43"/>
      <c r="Q62" s="43"/>
    </row>
    <row r="63" spans="2:17" x14ac:dyDescent="0.25">
      <c r="B63" s="42">
        <v>0.48</v>
      </c>
      <c r="C63" s="43">
        <v>0.37269999999999998</v>
      </c>
      <c r="D63" s="43">
        <v>1.5307999999999999</v>
      </c>
      <c r="E63" s="43">
        <v>0.24340000000000001</v>
      </c>
      <c r="F63" s="43">
        <v>0.99919999999999998</v>
      </c>
      <c r="G63" s="43">
        <v>0.373</v>
      </c>
      <c r="H63" s="43">
        <v>0.22750000000000001</v>
      </c>
      <c r="I63" s="43">
        <v>0.1452</v>
      </c>
      <c r="J63" s="42"/>
      <c r="K63" s="43"/>
      <c r="L63" s="43"/>
      <c r="M63" s="43"/>
      <c r="N63" s="43"/>
      <c r="O63" s="43"/>
      <c r="P63" s="43"/>
      <c r="Q63" s="43"/>
    </row>
    <row r="64" spans="2:17" x14ac:dyDescent="0.25">
      <c r="B64" s="42">
        <v>0.49</v>
      </c>
      <c r="C64" s="43">
        <v>0.38269999999999998</v>
      </c>
      <c r="D64" s="43">
        <v>1.5508</v>
      </c>
      <c r="E64" s="43">
        <v>0.2467</v>
      </c>
      <c r="F64" s="43">
        <v>0.99980000000000002</v>
      </c>
      <c r="G64" s="43">
        <v>0.38279999999999997</v>
      </c>
      <c r="H64" s="43">
        <v>0.2366</v>
      </c>
      <c r="I64" s="43">
        <v>0.15049999999999999</v>
      </c>
      <c r="J64" s="42"/>
      <c r="K64" s="43"/>
      <c r="L64" s="43"/>
      <c r="M64" s="43"/>
      <c r="N64" s="43"/>
      <c r="O64" s="43"/>
      <c r="P64" s="43"/>
      <c r="Q64" s="43"/>
    </row>
    <row r="65" spans="2:17" x14ac:dyDescent="0.25">
      <c r="B65" s="42">
        <v>0.5</v>
      </c>
      <c r="C65" s="43">
        <v>0.39269999999999999</v>
      </c>
      <c r="D65" s="43">
        <v>1.5708</v>
      </c>
      <c r="E65" s="43">
        <v>0.25</v>
      </c>
      <c r="F65" s="43">
        <v>1</v>
      </c>
      <c r="G65" s="43">
        <v>0.39279999999999998</v>
      </c>
      <c r="H65" s="43">
        <v>0.24590000000000001</v>
      </c>
      <c r="I65" s="43">
        <v>0.15579999999999999</v>
      </c>
      <c r="J65" s="42"/>
      <c r="K65" s="43"/>
      <c r="L65" s="43"/>
      <c r="M65" s="43"/>
      <c r="N65" s="43"/>
      <c r="O65" s="43"/>
      <c r="P65" s="43"/>
      <c r="Q65" s="43"/>
    </row>
    <row r="66" spans="2:17" x14ac:dyDescent="0.25">
      <c r="B66" s="42">
        <v>0.51</v>
      </c>
      <c r="C66" s="43">
        <v>0.4027</v>
      </c>
      <c r="D66" s="43">
        <v>1.5908</v>
      </c>
      <c r="E66" s="43">
        <v>0.25309999999999999</v>
      </c>
      <c r="F66" s="43">
        <v>0.99980000000000002</v>
      </c>
      <c r="G66" s="43">
        <v>0.40279999999999999</v>
      </c>
      <c r="H66" s="43">
        <v>0.25530000000000003</v>
      </c>
      <c r="I66" s="43">
        <v>0.161</v>
      </c>
      <c r="J66" s="42"/>
      <c r="K66" s="43"/>
      <c r="L66" s="43"/>
      <c r="M66" s="43"/>
      <c r="N66" s="43"/>
      <c r="O66" s="43"/>
      <c r="P66" s="43"/>
      <c r="Q66" s="43"/>
    </row>
    <row r="67" spans="2:17" x14ac:dyDescent="0.25">
      <c r="B67" s="42">
        <v>0.52</v>
      </c>
      <c r="C67" s="43">
        <v>0.41270000000000001</v>
      </c>
      <c r="D67" s="43">
        <v>1.6108</v>
      </c>
      <c r="E67" s="43">
        <v>0.25609999999999999</v>
      </c>
      <c r="F67" s="43">
        <v>0.99919999999999998</v>
      </c>
      <c r="G67" s="43">
        <v>0.41299999999999998</v>
      </c>
      <c r="H67" s="43">
        <v>0.26500000000000001</v>
      </c>
      <c r="I67" s="43">
        <v>0.16639999999999999</v>
      </c>
      <c r="J67" s="42"/>
      <c r="K67" s="43"/>
      <c r="L67" s="43"/>
      <c r="M67" s="43"/>
      <c r="N67" s="43"/>
      <c r="O67" s="43"/>
      <c r="P67" s="43"/>
      <c r="Q67" s="43"/>
    </row>
    <row r="68" spans="2:17" x14ac:dyDescent="0.25">
      <c r="B68" s="42">
        <v>0.53</v>
      </c>
      <c r="C68" s="43">
        <v>0.42270000000000002</v>
      </c>
      <c r="D68" s="43">
        <v>1.6308</v>
      </c>
      <c r="E68" s="43">
        <v>0.2591</v>
      </c>
      <c r="F68" s="43">
        <v>0.99819999999999998</v>
      </c>
      <c r="G68" s="43">
        <v>0.4234</v>
      </c>
      <c r="H68" s="43">
        <v>0.27479999999999999</v>
      </c>
      <c r="I68" s="43">
        <v>0.17150000000000001</v>
      </c>
      <c r="J68" s="42"/>
      <c r="K68" s="43"/>
      <c r="L68" s="43"/>
      <c r="M68" s="43"/>
      <c r="N68" s="43"/>
      <c r="O68" s="43"/>
      <c r="P68" s="43"/>
      <c r="Q68" s="43"/>
    </row>
    <row r="69" spans="2:17" x14ac:dyDescent="0.25">
      <c r="B69" s="42">
        <v>0.54</v>
      </c>
      <c r="C69" s="43">
        <v>0.43269999999999997</v>
      </c>
      <c r="D69" s="43">
        <v>1.6509</v>
      </c>
      <c r="E69" s="43">
        <v>0.26200000000000001</v>
      </c>
      <c r="F69" s="43">
        <v>0.99680000000000002</v>
      </c>
      <c r="G69" s="43">
        <v>0.434</v>
      </c>
      <c r="H69" s="43">
        <v>0.2848</v>
      </c>
      <c r="I69" s="43">
        <v>0.1772</v>
      </c>
      <c r="J69" s="42"/>
      <c r="K69" s="43"/>
      <c r="L69" s="43"/>
      <c r="M69" s="43"/>
      <c r="N69" s="43"/>
      <c r="O69" s="43"/>
      <c r="P69" s="43"/>
      <c r="Q69" s="43"/>
    </row>
    <row r="70" spans="2:17" x14ac:dyDescent="0.25">
      <c r="B70" s="42">
        <v>0.55000000000000004</v>
      </c>
      <c r="C70" s="43">
        <v>0.44259999999999999</v>
      </c>
      <c r="D70" s="43">
        <v>1.671</v>
      </c>
      <c r="E70" s="43">
        <v>0.26490000000000002</v>
      </c>
      <c r="F70" s="43">
        <v>0.995</v>
      </c>
      <c r="G70" s="43">
        <v>0.44479999999999997</v>
      </c>
      <c r="H70" s="43">
        <v>0.2949</v>
      </c>
      <c r="I70" s="43">
        <v>0.1825</v>
      </c>
      <c r="J70" s="42"/>
      <c r="K70" s="43"/>
      <c r="L70" s="43"/>
      <c r="M70" s="43"/>
      <c r="N70" s="43"/>
      <c r="O70" s="43"/>
      <c r="P70" s="43"/>
      <c r="Q70" s="43"/>
    </row>
    <row r="71" spans="2:17" x14ac:dyDescent="0.25">
      <c r="B71" s="42">
        <v>0.56000000000000005</v>
      </c>
      <c r="C71" s="43">
        <v>0.4526</v>
      </c>
      <c r="D71" s="43">
        <v>1.6911</v>
      </c>
      <c r="E71" s="43">
        <v>0.2676</v>
      </c>
      <c r="F71" s="43">
        <v>0.99280000000000002</v>
      </c>
      <c r="G71" s="43">
        <v>0.45579999999999998</v>
      </c>
      <c r="H71" s="43">
        <v>0.30509999999999998</v>
      </c>
      <c r="I71" s="43">
        <v>0.18779999999999999</v>
      </c>
      <c r="J71" s="42"/>
      <c r="K71" s="43"/>
      <c r="L71" s="43"/>
      <c r="M71" s="43"/>
      <c r="N71" s="43"/>
      <c r="O71" s="43"/>
      <c r="P71" s="43"/>
      <c r="Q71" s="43"/>
    </row>
    <row r="72" spans="2:17" x14ac:dyDescent="0.25">
      <c r="B72" s="42">
        <v>0.56999999999999995</v>
      </c>
      <c r="C72" s="43">
        <v>0.46250000000000002</v>
      </c>
      <c r="D72" s="43">
        <v>1.7113</v>
      </c>
      <c r="E72" s="43">
        <v>0.27029999999999998</v>
      </c>
      <c r="F72" s="43">
        <v>0.99019999999999997</v>
      </c>
      <c r="G72" s="43">
        <v>0.46700000000000003</v>
      </c>
      <c r="H72" s="43">
        <v>0.31580000000000003</v>
      </c>
      <c r="I72" s="43">
        <v>0.1933</v>
      </c>
      <c r="J72" s="42"/>
      <c r="K72" s="43"/>
      <c r="L72" s="43"/>
      <c r="M72" s="43"/>
      <c r="N72" s="43"/>
      <c r="O72" s="43"/>
      <c r="P72" s="43"/>
      <c r="Q72" s="43"/>
    </row>
    <row r="73" spans="2:17" x14ac:dyDescent="0.25">
      <c r="B73" s="42">
        <v>0.57999999999999996</v>
      </c>
      <c r="C73" s="43">
        <v>0.4723</v>
      </c>
      <c r="D73" s="43">
        <v>1.7315</v>
      </c>
      <c r="E73" s="43">
        <v>0.27279999999999999</v>
      </c>
      <c r="F73" s="43">
        <v>0.98709999999999998</v>
      </c>
      <c r="G73" s="43">
        <v>0.47860000000000003</v>
      </c>
      <c r="H73" s="43">
        <v>0.32629999999999998</v>
      </c>
      <c r="I73" s="43">
        <v>0.19869999999999999</v>
      </c>
      <c r="J73" s="42"/>
      <c r="K73" s="43"/>
      <c r="L73" s="43"/>
      <c r="M73" s="43"/>
      <c r="N73" s="43"/>
      <c r="O73" s="43"/>
      <c r="P73" s="43"/>
      <c r="Q73" s="43"/>
    </row>
    <row r="74" spans="2:17" x14ac:dyDescent="0.25">
      <c r="B74" s="42">
        <v>0.59</v>
      </c>
      <c r="C74" s="43">
        <v>0.48220000000000002</v>
      </c>
      <c r="D74" s="43">
        <v>1.7518</v>
      </c>
      <c r="E74" s="43">
        <v>0.27529999999999999</v>
      </c>
      <c r="F74" s="43">
        <v>0.98370000000000002</v>
      </c>
      <c r="G74" s="43">
        <v>0.49020000000000002</v>
      </c>
      <c r="H74" s="43">
        <v>0.33729999999999999</v>
      </c>
      <c r="I74" s="43">
        <v>0.2041</v>
      </c>
      <c r="J74" s="42"/>
      <c r="K74" s="43"/>
      <c r="L74" s="43"/>
      <c r="M74" s="43"/>
      <c r="N74" s="43"/>
      <c r="O74" s="43"/>
      <c r="P74" s="43"/>
      <c r="Q74" s="43"/>
    </row>
    <row r="75" spans="2:17" x14ac:dyDescent="0.25">
      <c r="B75" s="42">
        <v>0.6</v>
      </c>
      <c r="C75" s="43">
        <v>0.49199999999999999</v>
      </c>
      <c r="D75" s="43">
        <v>1.7722</v>
      </c>
      <c r="E75" s="43">
        <v>0.27760000000000001</v>
      </c>
      <c r="F75" s="43">
        <v>0.9798</v>
      </c>
      <c r="G75" s="43">
        <v>0.50219999999999998</v>
      </c>
      <c r="H75" s="43">
        <v>0.34839999999999999</v>
      </c>
      <c r="I75" s="43">
        <v>0.2092</v>
      </c>
      <c r="J75" s="42"/>
      <c r="K75" s="43"/>
      <c r="L75" s="43"/>
      <c r="M75" s="43"/>
      <c r="N75" s="43"/>
      <c r="O75" s="43"/>
      <c r="P75" s="43"/>
      <c r="Q75" s="43"/>
    </row>
    <row r="76" spans="2:17" x14ac:dyDescent="0.25">
      <c r="B76" s="42">
        <v>0.61</v>
      </c>
      <c r="C76" s="43">
        <v>0.50180000000000002</v>
      </c>
      <c r="D76" s="43">
        <v>1.7926</v>
      </c>
      <c r="E76" s="43">
        <v>0.2797</v>
      </c>
      <c r="F76" s="43">
        <v>0.97550000000000003</v>
      </c>
      <c r="G76" s="43">
        <v>0.51439999999999997</v>
      </c>
      <c r="H76" s="43">
        <v>0.35599999999999998</v>
      </c>
      <c r="I76" s="43">
        <v>0.21460000000000001</v>
      </c>
      <c r="J76" s="42"/>
      <c r="K76" s="43"/>
      <c r="L76" s="43"/>
      <c r="M76" s="43"/>
      <c r="N76" s="43"/>
      <c r="O76" s="43"/>
      <c r="P76" s="43"/>
      <c r="Q76" s="43"/>
    </row>
    <row r="77" spans="2:17" x14ac:dyDescent="0.25">
      <c r="B77" s="42">
        <v>0.62</v>
      </c>
      <c r="C77" s="43">
        <v>0.51149999999999995</v>
      </c>
      <c r="D77" s="43">
        <v>1.8131999999999999</v>
      </c>
      <c r="E77" s="43">
        <v>0.28179999999999999</v>
      </c>
      <c r="F77" s="43">
        <v>0.9708</v>
      </c>
      <c r="G77" s="43">
        <v>0.52700000000000002</v>
      </c>
      <c r="H77" s="43">
        <v>0.371</v>
      </c>
      <c r="I77" s="43">
        <v>0.21990000000000001</v>
      </c>
      <c r="J77" s="42"/>
      <c r="K77" s="43"/>
      <c r="L77" s="43"/>
      <c r="M77" s="43"/>
      <c r="N77" s="43"/>
      <c r="O77" s="43"/>
      <c r="P77" s="43"/>
      <c r="Q77" s="43"/>
    </row>
    <row r="78" spans="2:17" x14ac:dyDescent="0.25">
      <c r="B78" s="42">
        <v>0.63</v>
      </c>
      <c r="C78" s="43">
        <v>0.5212</v>
      </c>
      <c r="D78" s="43">
        <v>1.8338000000000001</v>
      </c>
      <c r="E78" s="43">
        <v>0.28389999999999999</v>
      </c>
      <c r="F78" s="43">
        <v>0.96560000000000001</v>
      </c>
      <c r="G78" s="43">
        <v>0.53979999999999995</v>
      </c>
      <c r="H78" s="43">
        <v>0.38300000000000001</v>
      </c>
      <c r="I78" s="43">
        <v>0.22520000000000001</v>
      </c>
      <c r="J78" s="42"/>
      <c r="K78" s="43"/>
      <c r="L78" s="43"/>
      <c r="M78" s="43"/>
      <c r="N78" s="43"/>
      <c r="O78" s="43"/>
      <c r="P78" s="43"/>
      <c r="Q78" s="43"/>
    </row>
    <row r="79" spans="2:17" x14ac:dyDescent="0.25">
      <c r="B79" s="42">
        <v>0.64</v>
      </c>
      <c r="C79" s="43">
        <v>0.53080000000000005</v>
      </c>
      <c r="D79" s="43">
        <v>1.8546</v>
      </c>
      <c r="E79" s="43">
        <v>0.28599999999999998</v>
      </c>
      <c r="F79" s="43">
        <v>0.96</v>
      </c>
      <c r="G79" s="43">
        <v>0.55300000000000005</v>
      </c>
      <c r="H79" s="43">
        <v>0.39450000000000002</v>
      </c>
      <c r="I79" s="43">
        <v>0.23019999999999999</v>
      </c>
      <c r="J79" s="42"/>
      <c r="K79" s="43"/>
      <c r="L79" s="43"/>
      <c r="M79" s="43"/>
      <c r="N79" s="43"/>
      <c r="O79" s="43"/>
      <c r="P79" s="43"/>
      <c r="Q79" s="43"/>
    </row>
    <row r="80" spans="2:17" x14ac:dyDescent="0.25">
      <c r="B80" s="42">
        <v>0.65</v>
      </c>
      <c r="C80" s="43">
        <v>0.54039999999999999</v>
      </c>
      <c r="D80" s="43">
        <v>1.8754999999999999</v>
      </c>
      <c r="E80" s="43">
        <v>0.28810000000000002</v>
      </c>
      <c r="F80" s="43">
        <v>0.95389999999999997</v>
      </c>
      <c r="G80" s="43">
        <v>0.56659999999999999</v>
      </c>
      <c r="H80" s="43">
        <v>0.40660000000000002</v>
      </c>
      <c r="I80" s="43">
        <v>0.23580000000000001</v>
      </c>
      <c r="J80" s="42"/>
      <c r="K80" s="43"/>
      <c r="L80" s="43"/>
      <c r="M80" s="43"/>
      <c r="N80" s="43"/>
      <c r="O80" s="43"/>
      <c r="P80" s="43"/>
      <c r="Q80" s="43"/>
    </row>
    <row r="81" spans="2:17" x14ac:dyDescent="0.25">
      <c r="B81" s="42">
        <v>0.66</v>
      </c>
      <c r="C81" s="44">
        <v>0.54990000000000006</v>
      </c>
      <c r="D81" s="44">
        <v>1.8965000000000001</v>
      </c>
      <c r="E81" s="44">
        <v>0.28989999999999999</v>
      </c>
      <c r="F81" s="44">
        <v>0.94740000000000002</v>
      </c>
      <c r="G81" s="44">
        <v>0.58040000000000003</v>
      </c>
      <c r="H81" s="44">
        <v>0.41880000000000001</v>
      </c>
      <c r="I81" s="44">
        <v>0.2407</v>
      </c>
      <c r="J81" s="42"/>
      <c r="K81" s="44"/>
      <c r="L81" s="44"/>
      <c r="M81" s="44"/>
      <c r="N81" s="44"/>
      <c r="O81" s="44"/>
      <c r="P81" s="44"/>
      <c r="Q81" s="44"/>
    </row>
    <row r="82" spans="2:17" x14ac:dyDescent="0.25">
      <c r="B82" s="42">
        <v>0.67</v>
      </c>
      <c r="C82" s="44">
        <v>0.55940000000000001</v>
      </c>
      <c r="D82" s="44">
        <v>1.9177</v>
      </c>
      <c r="E82" s="44">
        <v>0.29170000000000001</v>
      </c>
      <c r="F82" s="44">
        <v>0.94040000000000001</v>
      </c>
      <c r="G82" s="44">
        <v>0.5948</v>
      </c>
      <c r="H82" s="44">
        <v>0.43090000000000001</v>
      </c>
      <c r="I82" s="44">
        <v>0.246</v>
      </c>
      <c r="J82" s="42"/>
      <c r="K82" s="44"/>
      <c r="L82" s="44"/>
      <c r="M82" s="44"/>
      <c r="N82" s="44"/>
      <c r="O82" s="44"/>
      <c r="P82" s="44"/>
      <c r="Q82" s="44"/>
    </row>
    <row r="83" spans="2:17" x14ac:dyDescent="0.25">
      <c r="B83" s="42">
        <v>0.68</v>
      </c>
      <c r="C83" s="44">
        <v>0.56869999999999998</v>
      </c>
      <c r="D83" s="44">
        <v>1.9391</v>
      </c>
      <c r="E83" s="44">
        <v>0.29349999999999998</v>
      </c>
      <c r="F83" s="44">
        <v>0.93300000000000005</v>
      </c>
      <c r="G83" s="44">
        <v>0.60960000000000003</v>
      </c>
      <c r="H83" s="44">
        <v>0.44369999999999998</v>
      </c>
      <c r="I83" s="44">
        <v>0.251</v>
      </c>
      <c r="J83" s="42"/>
      <c r="K83" s="44"/>
      <c r="L83" s="44"/>
      <c r="M83" s="44"/>
      <c r="N83" s="44"/>
      <c r="O83" s="44"/>
      <c r="P83" s="44"/>
      <c r="Q83" s="44"/>
    </row>
    <row r="84" spans="2:17" x14ac:dyDescent="0.25">
      <c r="B84" s="42">
        <v>0.69</v>
      </c>
      <c r="C84" s="44">
        <v>0.57799999999999996</v>
      </c>
      <c r="D84" s="44">
        <v>1.9605999999999999</v>
      </c>
      <c r="E84" s="44">
        <v>0.29499999999999998</v>
      </c>
      <c r="F84" s="44">
        <v>0.92500000000000004</v>
      </c>
      <c r="G84" s="44">
        <v>0.625</v>
      </c>
      <c r="H84" s="44">
        <v>0.45660000000000001</v>
      </c>
      <c r="I84" s="44">
        <v>0.25600000000000001</v>
      </c>
      <c r="J84" s="42"/>
      <c r="K84" s="44"/>
      <c r="L84" s="44"/>
      <c r="M84" s="44"/>
      <c r="N84" s="44"/>
      <c r="O84" s="44"/>
      <c r="P84" s="44"/>
      <c r="Q84" s="44"/>
    </row>
    <row r="85" spans="2:17" x14ac:dyDescent="0.25">
      <c r="B85" s="42">
        <v>0.7</v>
      </c>
      <c r="C85" s="44">
        <v>0.58720000000000006</v>
      </c>
      <c r="D85" s="44">
        <v>1.9823</v>
      </c>
      <c r="E85" s="44">
        <v>0.29620000000000002</v>
      </c>
      <c r="F85" s="44">
        <v>0.91649999999999998</v>
      </c>
      <c r="G85" s="44">
        <v>0.64080000000000004</v>
      </c>
      <c r="H85" s="44">
        <v>0.46939999999999998</v>
      </c>
      <c r="I85" s="44">
        <v>0.26079999999999998</v>
      </c>
      <c r="J85" s="42"/>
      <c r="K85" s="44"/>
      <c r="L85" s="44"/>
      <c r="M85" s="44"/>
      <c r="N85" s="44"/>
      <c r="O85" s="44"/>
      <c r="P85" s="44"/>
      <c r="Q85" s="44"/>
    </row>
    <row r="86" spans="2:17" x14ac:dyDescent="0.25">
      <c r="B86" s="42">
        <v>0.71</v>
      </c>
      <c r="C86" s="44">
        <v>0.59640000000000004</v>
      </c>
      <c r="D86" s="44">
        <v>2.0042</v>
      </c>
      <c r="E86" s="44">
        <v>0.29730000000000001</v>
      </c>
      <c r="F86" s="44">
        <v>0.90749999999999997</v>
      </c>
      <c r="G86" s="44">
        <v>0.65720000000000001</v>
      </c>
      <c r="H86" s="44">
        <v>0.48309999999999997</v>
      </c>
      <c r="I86" s="44">
        <v>0.26529999999999998</v>
      </c>
      <c r="J86" s="42"/>
      <c r="K86" s="44"/>
      <c r="L86" s="44"/>
      <c r="M86" s="44"/>
      <c r="N86" s="44"/>
      <c r="O86" s="44"/>
      <c r="P86" s="44"/>
      <c r="Q86" s="44"/>
    </row>
    <row r="87" spans="2:17" x14ac:dyDescent="0.25">
      <c r="B87" s="42">
        <v>0.72</v>
      </c>
      <c r="C87" s="44">
        <v>0.60540000000000005</v>
      </c>
      <c r="D87" s="44">
        <v>2.0264000000000002</v>
      </c>
      <c r="E87" s="44">
        <v>0.2984</v>
      </c>
      <c r="F87" s="44">
        <v>0.89800000000000002</v>
      </c>
      <c r="G87" s="44">
        <v>0.67420000000000002</v>
      </c>
      <c r="H87" s="44">
        <v>0.49640000000000001</v>
      </c>
      <c r="I87" s="44">
        <v>0.2702</v>
      </c>
      <c r="J87" s="42"/>
      <c r="K87" s="44"/>
      <c r="L87" s="44"/>
      <c r="M87" s="44"/>
      <c r="N87" s="44"/>
      <c r="O87" s="44"/>
      <c r="P87" s="44"/>
      <c r="Q87" s="44"/>
    </row>
    <row r="88" spans="2:17" x14ac:dyDescent="0.25">
      <c r="B88" s="42">
        <v>0.73</v>
      </c>
      <c r="C88" s="44">
        <v>0.61429999999999996</v>
      </c>
      <c r="D88" s="44">
        <v>2.0488</v>
      </c>
      <c r="E88" s="44">
        <v>0.29949999999999999</v>
      </c>
      <c r="F88" s="44">
        <v>0.88790000000000002</v>
      </c>
      <c r="G88" s="44">
        <v>0.69179999999999997</v>
      </c>
      <c r="H88" s="44">
        <v>0.51</v>
      </c>
      <c r="I88" s="44">
        <v>0.27510000000000001</v>
      </c>
      <c r="J88" s="42"/>
      <c r="K88" s="44"/>
      <c r="L88" s="44"/>
      <c r="M88" s="44"/>
      <c r="N88" s="44"/>
      <c r="O88" s="44"/>
      <c r="P88" s="44"/>
      <c r="Q88" s="44"/>
    </row>
    <row r="89" spans="2:17" x14ac:dyDescent="0.25">
      <c r="B89" s="42">
        <v>0.74</v>
      </c>
      <c r="C89" s="44">
        <v>0.62309999999999999</v>
      </c>
      <c r="D89" s="44">
        <v>2.0714000000000001</v>
      </c>
      <c r="E89" s="44">
        <v>0.30059999999999998</v>
      </c>
      <c r="F89" s="44">
        <v>0.87729999999999997</v>
      </c>
      <c r="G89" s="44">
        <v>0.71040000000000003</v>
      </c>
      <c r="H89" s="44">
        <v>0.52480000000000004</v>
      </c>
      <c r="I89" s="44">
        <v>0.27939999999999998</v>
      </c>
      <c r="J89" s="42"/>
      <c r="K89" s="44"/>
      <c r="L89" s="44"/>
      <c r="M89" s="44"/>
      <c r="N89" s="44"/>
      <c r="O89" s="44"/>
      <c r="P89" s="44"/>
      <c r="Q89" s="44"/>
    </row>
    <row r="90" spans="2:17" x14ac:dyDescent="0.25">
      <c r="B90" s="42">
        <v>0.75</v>
      </c>
      <c r="C90" s="44">
        <v>0.63180000000000003</v>
      </c>
      <c r="D90" s="44">
        <v>2.0943999999999998</v>
      </c>
      <c r="E90" s="44">
        <v>0.30170000000000002</v>
      </c>
      <c r="F90" s="44">
        <v>0.86599999999999999</v>
      </c>
      <c r="G90" s="44">
        <v>0.72960000000000003</v>
      </c>
      <c r="H90" s="44">
        <v>0.53920000000000001</v>
      </c>
      <c r="I90" s="44">
        <v>0.28399999999999997</v>
      </c>
      <c r="J90" s="42"/>
      <c r="K90" s="44"/>
      <c r="L90" s="44"/>
      <c r="M90" s="44"/>
      <c r="N90" s="44"/>
      <c r="O90" s="44"/>
      <c r="P90" s="44"/>
      <c r="Q90" s="44"/>
    </row>
    <row r="91" spans="2:17" x14ac:dyDescent="0.25">
      <c r="B91" s="42">
        <v>0.76</v>
      </c>
      <c r="C91" s="44">
        <v>0.64039999999999997</v>
      </c>
      <c r="D91" s="44">
        <v>2.1175999999999999</v>
      </c>
      <c r="E91" s="44">
        <v>0.30249999999999999</v>
      </c>
      <c r="F91" s="44">
        <v>0.85419999999999996</v>
      </c>
      <c r="G91" s="44">
        <v>0.74980000000000002</v>
      </c>
      <c r="H91" s="44">
        <v>0.55400000000000005</v>
      </c>
      <c r="I91" s="44">
        <v>0.2888</v>
      </c>
      <c r="J91" s="42"/>
      <c r="K91" s="44"/>
      <c r="L91" s="44"/>
      <c r="M91" s="44"/>
      <c r="N91" s="44"/>
      <c r="O91" s="44"/>
      <c r="P91" s="44"/>
      <c r="Q91" s="44"/>
    </row>
    <row r="92" spans="2:17" x14ac:dyDescent="0.25">
      <c r="B92" s="42">
        <v>0.77</v>
      </c>
      <c r="C92" s="44">
        <v>0.64890000000000003</v>
      </c>
      <c r="D92" s="44">
        <v>2.1412</v>
      </c>
      <c r="E92" s="44">
        <v>0.30320000000000003</v>
      </c>
      <c r="F92" s="44">
        <v>0.8417</v>
      </c>
      <c r="G92" s="44">
        <v>0.77100000000000002</v>
      </c>
      <c r="H92" s="44">
        <v>0.56950000000000001</v>
      </c>
      <c r="I92" s="44">
        <v>0.29299999999999998</v>
      </c>
      <c r="J92" s="42"/>
      <c r="K92" s="44"/>
      <c r="L92" s="44"/>
      <c r="M92" s="44"/>
      <c r="N92" s="44"/>
      <c r="O92" s="44"/>
      <c r="P92" s="44"/>
      <c r="Q92" s="44"/>
    </row>
    <row r="93" spans="2:17" x14ac:dyDescent="0.25">
      <c r="B93" s="42">
        <v>0.78</v>
      </c>
      <c r="C93" s="44">
        <v>0.6573</v>
      </c>
      <c r="D93" s="44">
        <v>2.1652</v>
      </c>
      <c r="E93" s="44">
        <v>0.30370000000000003</v>
      </c>
      <c r="F93" s="44">
        <v>0.82850000000000001</v>
      </c>
      <c r="G93" s="44">
        <v>0.79339999999999999</v>
      </c>
      <c r="H93" s="44">
        <v>0.58499999999999996</v>
      </c>
      <c r="I93" s="44">
        <v>0.2969</v>
      </c>
      <c r="J93" s="42"/>
      <c r="K93" s="44"/>
      <c r="L93" s="44"/>
      <c r="M93" s="44"/>
      <c r="N93" s="44"/>
      <c r="O93" s="44"/>
      <c r="P93" s="44"/>
      <c r="Q93" s="44"/>
    </row>
    <row r="94" spans="2:17" x14ac:dyDescent="0.25">
      <c r="B94" s="42">
        <v>0.79</v>
      </c>
      <c r="C94" s="44">
        <v>0.66549999999999998</v>
      </c>
      <c r="D94" s="44">
        <v>2.1894999999999998</v>
      </c>
      <c r="E94" s="44">
        <v>0.30399999999999999</v>
      </c>
      <c r="F94" s="44">
        <v>0.81459999999999999</v>
      </c>
      <c r="G94" s="44">
        <v>0.81699999999999995</v>
      </c>
      <c r="H94" s="44">
        <v>0.60109999999999997</v>
      </c>
      <c r="I94" s="44">
        <v>0.30080000000000001</v>
      </c>
      <c r="J94" s="42"/>
      <c r="K94" s="44"/>
      <c r="L94" s="44"/>
      <c r="M94" s="44"/>
      <c r="N94" s="44"/>
      <c r="O94" s="44"/>
      <c r="P94" s="44"/>
      <c r="Q94" s="44"/>
    </row>
    <row r="95" spans="2:17" x14ac:dyDescent="0.25">
      <c r="B95" s="42">
        <v>0.8</v>
      </c>
      <c r="C95" s="44">
        <v>0.67359999999999998</v>
      </c>
      <c r="D95" s="44">
        <v>2.2143000000000002</v>
      </c>
      <c r="E95" s="44">
        <v>0.30420000000000003</v>
      </c>
      <c r="F95" s="44">
        <v>0.8</v>
      </c>
      <c r="G95" s="44">
        <v>0.84199999999999997</v>
      </c>
      <c r="H95" s="44">
        <v>0.61770000000000003</v>
      </c>
      <c r="I95" s="44">
        <v>0.30449999999999999</v>
      </c>
      <c r="J95" s="42"/>
      <c r="K95" s="44"/>
      <c r="L95" s="44"/>
      <c r="M95" s="44"/>
      <c r="N95" s="44"/>
      <c r="O95" s="44"/>
      <c r="P95" s="44"/>
      <c r="Q95" s="44"/>
    </row>
    <row r="96" spans="2:17" x14ac:dyDescent="0.25">
      <c r="B96" s="42">
        <v>0.81</v>
      </c>
      <c r="C96" s="44">
        <v>0.68149999999999999</v>
      </c>
      <c r="D96" s="44">
        <v>2.2395</v>
      </c>
      <c r="E96" s="44">
        <v>0.3044</v>
      </c>
      <c r="F96" s="44">
        <v>0.78459999999999996</v>
      </c>
      <c r="G96" s="44">
        <v>0.86860000000000004</v>
      </c>
      <c r="H96" s="44">
        <v>0.63470000000000004</v>
      </c>
      <c r="I96" s="44">
        <v>0.30819999999999997</v>
      </c>
      <c r="J96" s="42"/>
      <c r="K96" s="44"/>
      <c r="L96" s="44"/>
      <c r="M96" s="44"/>
      <c r="N96" s="44"/>
      <c r="O96" s="44"/>
      <c r="P96" s="44"/>
      <c r="Q96" s="44"/>
    </row>
    <row r="97" spans="2:17" x14ac:dyDescent="0.25">
      <c r="B97" s="42">
        <v>0.82</v>
      </c>
      <c r="C97" s="44">
        <v>0.68930000000000002</v>
      </c>
      <c r="D97" s="44">
        <v>2.2652999999999999</v>
      </c>
      <c r="E97" s="44">
        <v>0.30430000000000001</v>
      </c>
      <c r="F97" s="44">
        <v>0.76839999999999997</v>
      </c>
      <c r="G97" s="44">
        <v>0.89700000000000002</v>
      </c>
      <c r="H97" s="44">
        <v>0.65239999999999998</v>
      </c>
      <c r="I97" s="44">
        <v>0.31180000000000002</v>
      </c>
      <c r="J97" s="42"/>
      <c r="K97" s="44"/>
      <c r="L97" s="44"/>
      <c r="M97" s="44"/>
      <c r="N97" s="44"/>
      <c r="O97" s="44"/>
      <c r="P97" s="44"/>
      <c r="Q97" s="44"/>
    </row>
    <row r="98" spans="2:17" x14ac:dyDescent="0.25">
      <c r="B98" s="42">
        <v>0.83</v>
      </c>
      <c r="C98" s="44">
        <v>0.69689999999999996</v>
      </c>
      <c r="D98" s="44">
        <v>2.2915999999999999</v>
      </c>
      <c r="E98" s="44">
        <v>0.30409999999999998</v>
      </c>
      <c r="F98" s="44">
        <v>0.75129999999999997</v>
      </c>
      <c r="G98" s="44">
        <v>0.92759999999999998</v>
      </c>
      <c r="H98" s="44">
        <v>0.67069999999999996</v>
      </c>
      <c r="I98" s="44">
        <v>0.31509999999999999</v>
      </c>
      <c r="J98" s="42"/>
      <c r="K98" s="44"/>
      <c r="L98" s="44"/>
      <c r="M98" s="44"/>
      <c r="N98" s="44"/>
      <c r="O98" s="44"/>
      <c r="P98" s="44"/>
      <c r="Q98" s="44"/>
    </row>
    <row r="99" spans="2:17" x14ac:dyDescent="0.25">
      <c r="B99" s="42">
        <v>0.84</v>
      </c>
      <c r="C99" s="44">
        <v>0.70430000000000004</v>
      </c>
      <c r="D99" s="44">
        <v>2.3186</v>
      </c>
      <c r="E99" s="44">
        <v>0.30380000000000001</v>
      </c>
      <c r="F99" s="44">
        <v>0.73319999999999996</v>
      </c>
      <c r="G99" s="44">
        <v>0.96060000000000001</v>
      </c>
      <c r="H99" s="44">
        <v>0.68969999999999998</v>
      </c>
      <c r="I99" s="44">
        <v>0.31819999999999998</v>
      </c>
      <c r="J99" s="42"/>
      <c r="K99" s="44"/>
      <c r="L99" s="44"/>
      <c r="M99" s="44"/>
      <c r="N99" s="44"/>
      <c r="O99" s="44"/>
      <c r="P99" s="44"/>
      <c r="Q99" s="44"/>
    </row>
    <row r="100" spans="2:17" x14ac:dyDescent="0.25">
      <c r="B100" s="42">
        <v>0.85</v>
      </c>
      <c r="C100" s="44">
        <v>0.71150000000000002</v>
      </c>
      <c r="D100" s="44">
        <v>2.3462000000000001</v>
      </c>
      <c r="E100" s="44">
        <v>0.30330000000000001</v>
      </c>
      <c r="F100" s="44">
        <v>0.71409999999999996</v>
      </c>
      <c r="G100" s="44">
        <v>0.99639999999999995</v>
      </c>
      <c r="H100" s="44">
        <v>0.70979999999999999</v>
      </c>
      <c r="I100" s="44">
        <v>0.32119999999999999</v>
      </c>
      <c r="J100" s="42"/>
      <c r="K100" s="44"/>
      <c r="L100" s="44"/>
      <c r="M100" s="44"/>
      <c r="N100" s="44"/>
      <c r="O100" s="44"/>
      <c r="P100" s="44"/>
      <c r="Q100" s="44"/>
    </row>
    <row r="101" spans="2:17" x14ac:dyDescent="0.25">
      <c r="B101" s="42">
        <v>0.86</v>
      </c>
      <c r="C101" s="44">
        <v>0.71860000000000002</v>
      </c>
      <c r="D101" s="44">
        <v>2.3746</v>
      </c>
      <c r="E101" s="44">
        <v>0.30259999999999998</v>
      </c>
      <c r="F101" s="44">
        <v>0.69399999999999995</v>
      </c>
      <c r="G101" s="44">
        <v>1.0354000000000001</v>
      </c>
      <c r="H101" s="44">
        <v>0.73070000000000002</v>
      </c>
      <c r="I101" s="44">
        <v>0.32400000000000001</v>
      </c>
      <c r="J101" s="42"/>
      <c r="K101" s="44"/>
      <c r="L101" s="44"/>
      <c r="M101" s="44"/>
      <c r="N101" s="44"/>
      <c r="O101" s="44"/>
      <c r="P101" s="44"/>
      <c r="Q101" s="44"/>
    </row>
    <row r="102" spans="2:17" x14ac:dyDescent="0.25">
      <c r="B102" s="42">
        <v>0.87</v>
      </c>
      <c r="C102" s="44">
        <v>0.72540000000000004</v>
      </c>
      <c r="D102" s="44">
        <v>2.4037999999999999</v>
      </c>
      <c r="E102" s="44">
        <v>0.30170000000000002</v>
      </c>
      <c r="F102" s="44">
        <v>0.67259999999999998</v>
      </c>
      <c r="G102" s="44">
        <v>1.0784</v>
      </c>
      <c r="H102" s="44">
        <v>0.75280000000000002</v>
      </c>
      <c r="I102" s="44">
        <v>0.32640000000000002</v>
      </c>
      <c r="J102" s="42"/>
      <c r="K102" s="44"/>
      <c r="L102" s="44"/>
      <c r="M102" s="44"/>
      <c r="N102" s="44"/>
      <c r="O102" s="44"/>
      <c r="P102" s="44"/>
      <c r="Q102" s="44"/>
    </row>
    <row r="103" spans="2:17" x14ac:dyDescent="0.25">
      <c r="B103" s="42">
        <v>0.88</v>
      </c>
      <c r="C103" s="44">
        <v>0.73199999999999998</v>
      </c>
      <c r="D103" s="44">
        <v>2.4340999999999999</v>
      </c>
      <c r="E103" s="44">
        <v>0.30080000000000001</v>
      </c>
      <c r="F103" s="44">
        <v>0.64990000000000003</v>
      </c>
      <c r="G103" s="44">
        <v>1.1264000000000001</v>
      </c>
      <c r="H103" s="44">
        <v>0.77539999999999998</v>
      </c>
      <c r="I103" s="44">
        <v>0.3286</v>
      </c>
      <c r="J103" s="42"/>
      <c r="K103" s="44"/>
      <c r="L103" s="44"/>
      <c r="M103" s="44"/>
      <c r="N103" s="44"/>
      <c r="O103" s="44"/>
      <c r="P103" s="44"/>
      <c r="Q103" s="44"/>
    </row>
    <row r="104" spans="2:17" x14ac:dyDescent="0.25">
      <c r="B104" s="42">
        <v>0.89</v>
      </c>
      <c r="C104" s="44">
        <v>0.73799999999999999</v>
      </c>
      <c r="D104" s="44">
        <v>2.4655</v>
      </c>
      <c r="E104" s="44">
        <v>0.29959999999999998</v>
      </c>
      <c r="F104" s="44">
        <v>0.62580000000000002</v>
      </c>
      <c r="G104" s="44">
        <v>1.18</v>
      </c>
      <c r="H104" s="44">
        <v>0.80159999999999998</v>
      </c>
      <c r="I104" s="44">
        <v>0.33069999999999999</v>
      </c>
      <c r="J104" s="42"/>
      <c r="K104" s="44"/>
      <c r="L104" s="44"/>
      <c r="M104" s="44"/>
      <c r="N104" s="44"/>
      <c r="O104" s="44"/>
      <c r="P104" s="44"/>
      <c r="Q104" s="44"/>
    </row>
    <row r="105" spans="2:17" x14ac:dyDescent="0.25">
      <c r="B105" s="42">
        <v>0.9</v>
      </c>
      <c r="C105" s="44">
        <v>0.74450000000000005</v>
      </c>
      <c r="D105" s="44">
        <v>2.4981</v>
      </c>
      <c r="E105" s="44">
        <v>0.29799999999999999</v>
      </c>
      <c r="F105" s="44">
        <v>0.6</v>
      </c>
      <c r="G105" s="44">
        <v>1.2407999999999999</v>
      </c>
      <c r="H105" s="44">
        <v>0.82850000000000001</v>
      </c>
      <c r="I105" s="44">
        <v>0.33239999999999997</v>
      </c>
      <c r="J105" s="42"/>
      <c r="K105" s="44"/>
      <c r="L105" s="44"/>
      <c r="M105" s="44"/>
      <c r="N105" s="44"/>
      <c r="O105" s="44"/>
      <c r="P105" s="44"/>
      <c r="Q105" s="44"/>
    </row>
    <row r="106" spans="2:17" x14ac:dyDescent="0.25">
      <c r="B106" s="42">
        <v>0.91</v>
      </c>
      <c r="C106" s="44">
        <v>0.75039999999999996</v>
      </c>
      <c r="D106" s="44">
        <v>2.5322</v>
      </c>
      <c r="E106" s="44">
        <v>0.29630000000000001</v>
      </c>
      <c r="F106" s="44">
        <v>0.57240000000000002</v>
      </c>
      <c r="G106" s="44">
        <v>1.3109999999999999</v>
      </c>
      <c r="H106" s="44">
        <v>0.85860000000000003</v>
      </c>
      <c r="I106" s="44">
        <v>0.33360000000000001</v>
      </c>
      <c r="J106" s="42"/>
      <c r="K106" s="44"/>
      <c r="L106" s="44"/>
      <c r="M106" s="44"/>
      <c r="N106" s="44"/>
      <c r="O106" s="44"/>
      <c r="P106" s="44"/>
      <c r="Q106" s="44"/>
    </row>
    <row r="107" spans="2:17" x14ac:dyDescent="0.25">
      <c r="B107" s="42">
        <v>0.92</v>
      </c>
      <c r="C107" s="44">
        <v>0.75600000000000001</v>
      </c>
      <c r="D107" s="44">
        <v>2.5680999999999998</v>
      </c>
      <c r="E107" s="44">
        <v>0.2944</v>
      </c>
      <c r="F107" s="44">
        <v>0.54259999999999997</v>
      </c>
      <c r="G107" s="44">
        <v>1.3932</v>
      </c>
      <c r="H107" s="44">
        <v>0.89170000000000005</v>
      </c>
      <c r="I107" s="44">
        <v>0.33450000000000002</v>
      </c>
      <c r="J107" s="42"/>
      <c r="K107" s="44"/>
      <c r="L107" s="44"/>
      <c r="M107" s="44"/>
      <c r="N107" s="44"/>
      <c r="O107" s="44"/>
      <c r="P107" s="44"/>
      <c r="Q107" s="44"/>
    </row>
    <row r="108" spans="2:17" x14ac:dyDescent="0.25">
      <c r="B108" s="42">
        <v>0.93</v>
      </c>
      <c r="C108" s="44">
        <v>0.76119999999999999</v>
      </c>
      <c r="D108" s="44">
        <v>2.6061000000000001</v>
      </c>
      <c r="E108" s="44">
        <v>0.29220000000000002</v>
      </c>
      <c r="F108" s="44">
        <v>0.51029999999999998</v>
      </c>
      <c r="G108" s="44">
        <v>1.4918</v>
      </c>
      <c r="H108" s="44">
        <v>0.92920000000000003</v>
      </c>
      <c r="I108" s="44">
        <v>0.33500000000000002</v>
      </c>
      <c r="J108" s="42"/>
      <c r="K108" s="44"/>
      <c r="L108" s="44"/>
      <c r="M108" s="44"/>
      <c r="N108" s="44"/>
      <c r="O108" s="44"/>
      <c r="P108" s="44"/>
      <c r="Q108" s="44"/>
    </row>
    <row r="109" spans="2:17" x14ac:dyDescent="0.25">
      <c r="B109" s="42">
        <v>0.94</v>
      </c>
      <c r="C109" s="44">
        <v>0.76619999999999999</v>
      </c>
      <c r="D109" s="44">
        <v>2.6467000000000001</v>
      </c>
      <c r="E109" s="44">
        <v>0.28960000000000002</v>
      </c>
      <c r="F109" s="44">
        <v>0.47499999999999998</v>
      </c>
      <c r="G109" s="44">
        <v>1.613</v>
      </c>
      <c r="H109" s="44">
        <v>0.97250000000000003</v>
      </c>
      <c r="I109" s="44">
        <v>0.33529999999999999</v>
      </c>
      <c r="J109" s="42"/>
      <c r="K109" s="44"/>
      <c r="L109" s="44"/>
      <c r="M109" s="44"/>
      <c r="N109" s="44"/>
      <c r="O109" s="44"/>
      <c r="P109" s="44"/>
      <c r="Q109" s="44"/>
    </row>
    <row r="110" spans="2:17" x14ac:dyDescent="0.25">
      <c r="B110" s="42">
        <v>0.95</v>
      </c>
      <c r="C110" s="44">
        <v>0.77070000000000005</v>
      </c>
      <c r="D110" s="44">
        <v>2.6905999999999999</v>
      </c>
      <c r="E110" s="44">
        <v>0.28639999999999999</v>
      </c>
      <c r="F110" s="44">
        <v>0.43590000000000001</v>
      </c>
      <c r="G110" s="44">
        <v>1.7682</v>
      </c>
      <c r="H110" s="44">
        <v>1.0242</v>
      </c>
      <c r="I110" s="44">
        <v>0.33489999999999998</v>
      </c>
      <c r="J110" s="42"/>
      <c r="K110" s="44"/>
      <c r="L110" s="44"/>
      <c r="M110" s="44"/>
      <c r="N110" s="44"/>
      <c r="O110" s="44"/>
      <c r="P110" s="44"/>
      <c r="Q110" s="44"/>
    </row>
    <row r="111" spans="2:17" x14ac:dyDescent="0.25">
      <c r="B111" s="42">
        <v>0.96</v>
      </c>
      <c r="C111" s="44">
        <v>0.77490000000000003</v>
      </c>
      <c r="D111" s="44">
        <v>2.7389000000000001</v>
      </c>
      <c r="E111" s="44">
        <v>0.28299999999999997</v>
      </c>
      <c r="F111" s="44">
        <v>0.39190000000000003</v>
      </c>
      <c r="G111" s="44">
        <v>1.9770000000000001</v>
      </c>
      <c r="H111" s="44">
        <v>1.0888</v>
      </c>
      <c r="I111" s="44">
        <v>0.33400000000000002</v>
      </c>
      <c r="J111" s="42"/>
      <c r="K111" s="44"/>
      <c r="L111" s="44"/>
      <c r="M111" s="44"/>
      <c r="N111" s="44"/>
      <c r="O111" s="44"/>
      <c r="P111" s="44"/>
      <c r="Q111" s="44"/>
    </row>
    <row r="112" spans="2:17" x14ac:dyDescent="0.25">
      <c r="B112" s="42">
        <v>0.97</v>
      </c>
      <c r="C112" s="44">
        <v>0.77849999999999997</v>
      </c>
      <c r="D112" s="44">
        <v>2.7934000000000001</v>
      </c>
      <c r="E112" s="44">
        <v>0.2787</v>
      </c>
      <c r="F112" s="44">
        <v>0.3412</v>
      </c>
      <c r="G112" s="44">
        <v>2.282</v>
      </c>
      <c r="H112" s="44">
        <v>1.1752</v>
      </c>
      <c r="I112" s="44">
        <v>0.3322</v>
      </c>
      <c r="J112" s="42"/>
      <c r="K112" s="44"/>
      <c r="L112" s="44"/>
      <c r="M112" s="44"/>
      <c r="N112" s="44"/>
      <c r="O112" s="44"/>
      <c r="P112" s="44"/>
      <c r="Q112" s="44"/>
    </row>
    <row r="113" spans="2:17" x14ac:dyDescent="0.25">
      <c r="B113" s="42">
        <v>0.98</v>
      </c>
      <c r="C113" s="44">
        <v>0.78159999999999996</v>
      </c>
      <c r="D113" s="44">
        <v>2.8578000000000001</v>
      </c>
      <c r="E113" s="44">
        <v>0.27350000000000002</v>
      </c>
      <c r="F113" s="44">
        <v>0.28000000000000003</v>
      </c>
      <c r="G113" s="44">
        <v>2.7915999999999999</v>
      </c>
      <c r="H113" s="44">
        <v>1.3049999999999999</v>
      </c>
      <c r="I113" s="44">
        <v>0.3291</v>
      </c>
      <c r="J113" s="42"/>
      <c r="K113" s="44"/>
      <c r="L113" s="44"/>
      <c r="M113" s="44"/>
      <c r="N113" s="44"/>
      <c r="O113" s="44"/>
      <c r="P113" s="44"/>
      <c r="Q113" s="44"/>
    </row>
    <row r="114" spans="2:17" x14ac:dyDescent="0.25">
      <c r="B114" s="42">
        <v>0.99</v>
      </c>
      <c r="C114" s="44">
        <v>0.78410000000000002</v>
      </c>
      <c r="D114" s="44">
        <v>2.9411999999999998</v>
      </c>
      <c r="E114" s="44">
        <v>0.26650000000000001</v>
      </c>
      <c r="F114" s="44">
        <v>0.19900000000000001</v>
      </c>
      <c r="G114" s="44">
        <v>3.94</v>
      </c>
      <c r="H114" s="44">
        <v>1.5553999999999999</v>
      </c>
      <c r="I114" s="44">
        <v>0.32479999999999998</v>
      </c>
      <c r="J114" s="42"/>
      <c r="K114" s="44"/>
      <c r="L114" s="44"/>
      <c r="M114" s="44"/>
      <c r="N114" s="44"/>
      <c r="O114" s="44"/>
      <c r="P114" s="44"/>
      <c r="Q114" s="44"/>
    </row>
    <row r="115" spans="2:17" x14ac:dyDescent="0.25">
      <c r="B115" s="42">
        <v>1</v>
      </c>
      <c r="C115" s="44">
        <v>0.78539999999999999</v>
      </c>
      <c r="D115" s="44">
        <v>3.1415999999999999</v>
      </c>
      <c r="E115" s="44">
        <v>0.25</v>
      </c>
      <c r="F115" s="44">
        <v>0</v>
      </c>
      <c r="G115" s="44" t="s">
        <v>26</v>
      </c>
      <c r="H115" s="44" t="s">
        <v>26</v>
      </c>
      <c r="I115" s="44">
        <v>0.31169999999999998</v>
      </c>
      <c r="J115" s="42"/>
      <c r="K115" s="44"/>
      <c r="L115" s="44"/>
      <c r="M115" s="44"/>
      <c r="N115" s="44"/>
      <c r="O115" s="44"/>
      <c r="P115" s="44"/>
      <c r="Q115" s="44"/>
    </row>
  </sheetData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PondConfig</vt:lpstr>
      <vt:lpstr>CircularSections</vt:lpstr>
      <vt:lpstr>PondConfig!Print_Area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Detention Pipe Volume Calculator</dc:title>
  <dc:subject>Detention Pipe Volume Calculator</dc:subject>
  <dc:creator>WSDOT Hydraulics</dc:creator>
  <cp:lastModifiedBy>Ternovets, Katerina P.</cp:lastModifiedBy>
  <cp:lastPrinted>2001-06-24T22:42:26Z</cp:lastPrinted>
  <dcterms:created xsi:type="dcterms:W3CDTF">2001-01-08T19:30:32Z</dcterms:created>
  <dcterms:modified xsi:type="dcterms:W3CDTF">2025-04-01T21:41:55Z</dcterms:modified>
</cp:coreProperties>
</file>