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heckCompatibility="1"/>
  <mc:AlternateContent xmlns:mc="http://schemas.openxmlformats.org/markup-compatibility/2006">
    <mc:Choice Requires="x15">
      <x15ac:absPath xmlns:x15ac="http://schemas.microsoft.com/office/spreadsheetml/2010/11/ac" url="https://wsdot-my.sharepoint.com/personal/willisr_wsdot_wa_gov/Documents/Desktop/HydraulicsHydrologyWebpage/TemplatesSpreadsheetsDocuments/"/>
    </mc:Choice>
  </mc:AlternateContent>
  <xr:revisionPtr revIDLastSave="3" documentId="14_{3FDA7D74-581B-4109-AE80-CE132A0693CF}" xr6:coauthVersionLast="47" xr6:coauthVersionMax="47" xr10:uidLastSave="{1D9694A5-46D0-49E0-B2D8-8A41382ED65A}"/>
  <bookViews>
    <workbookView xWindow="-120" yWindow="-120" windowWidth="29040" windowHeight="15720" activeTab="4" xr2:uid="{FD2F1CE2-3E5D-4666-838B-DAA4941147A5}"/>
  </bookViews>
  <sheets>
    <sheet name="MAP 6-8" sheetId="1" r:id="rId1"/>
    <sheet name="MAP 8-10" sheetId="2" r:id="rId2"/>
    <sheet name="MAP 10-12" sheetId="3" r:id="rId3"/>
    <sheet name="MAP 12-16" sheetId="4" r:id="rId4"/>
    <sheet name="MAP 16-22" sheetId="5" r:id="rId5"/>
    <sheet name="MAP 22-28" sheetId="6" r:id="rId6"/>
    <sheet name="MAP 28-40" sheetId="7" r:id="rId7"/>
    <sheet name="MAP 40-60" sheetId="8" r:id="rId8"/>
    <sheet name="MAP 60-120" sheetId="9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3" l="1"/>
  <c r="B7" i="3"/>
  <c r="B8" i="3"/>
  <c r="B9" i="3"/>
  <c r="B10" i="3"/>
  <c r="B11" i="3"/>
  <c r="B12" i="3"/>
  <c r="B6" i="4"/>
  <c r="B7" i="4"/>
  <c r="B8" i="4"/>
  <c r="B9" i="4"/>
  <c r="B10" i="4"/>
  <c r="B11" i="4"/>
  <c r="B12" i="4"/>
  <c r="B6" i="5"/>
  <c r="B7" i="5"/>
  <c r="B8" i="5"/>
  <c r="B9" i="5"/>
  <c r="B10" i="5"/>
  <c r="B11" i="5"/>
  <c r="B12" i="5"/>
  <c r="B6" i="6"/>
  <c r="B7" i="6"/>
  <c r="B8" i="6"/>
  <c r="B9" i="6"/>
  <c r="B10" i="6"/>
  <c r="B11" i="6"/>
  <c r="B12" i="6"/>
  <c r="B6" i="7"/>
  <c r="B7" i="7"/>
  <c r="B8" i="7"/>
  <c r="B9" i="7"/>
  <c r="B10" i="7"/>
  <c r="B11" i="7"/>
  <c r="B12" i="7"/>
  <c r="B6" i="8"/>
  <c r="B7" i="8"/>
  <c r="B8" i="8"/>
  <c r="B9" i="8"/>
  <c r="B10" i="8"/>
  <c r="B11" i="8"/>
  <c r="B12" i="8"/>
  <c r="B6" i="9"/>
  <c r="B7" i="9"/>
  <c r="B8" i="9"/>
  <c r="B9" i="9"/>
  <c r="B10" i="9"/>
  <c r="B11" i="9"/>
  <c r="B12" i="9"/>
  <c r="B6" i="1"/>
  <c r="B7" i="1"/>
  <c r="B8" i="1"/>
  <c r="B9" i="1"/>
  <c r="B10" i="1"/>
  <c r="B11" i="1"/>
  <c r="B12" i="1"/>
  <c r="B6" i="2"/>
  <c r="B7" i="2"/>
  <c r="B8" i="2"/>
  <c r="B9" i="2"/>
  <c r="B10" i="2"/>
  <c r="B11" i="2"/>
  <c r="B12" i="2"/>
</calcChain>
</file>

<file path=xl/sharedStrings.xml><?xml version="1.0" encoding="utf-8"?>
<sst xmlns="http://schemas.openxmlformats.org/spreadsheetml/2006/main" count="144" uniqueCount="24">
  <si>
    <t>6-month</t>
  </si>
  <si>
    <t>1 year</t>
  </si>
  <si>
    <t>2 year</t>
  </si>
  <si>
    <t>10 year</t>
  </si>
  <si>
    <t>25 year</t>
  </si>
  <si>
    <t>50 year</t>
  </si>
  <si>
    <t>100 year</t>
  </si>
  <si>
    <t>Psds</t>
  </si>
  <si>
    <t>Interval</t>
  </si>
  <si>
    <t xml:space="preserve">Psds = </t>
  </si>
  <si>
    <t>3 hr precipitation (inches) for selected return period for short duration storm</t>
  </si>
  <si>
    <t>← (2 year - 2 hour precipitation depth in inches)</t>
  </si>
  <si>
    <t>Short Duration 3 hr Storm Conversions</t>
  </si>
  <si>
    <t>MAP=</t>
  </si>
  <si>
    <t>6 to 8</t>
  </si>
  <si>
    <t>8 to 10</t>
  </si>
  <si>
    <t>10 to 12</t>
  </si>
  <si>
    <t>16 to22</t>
  </si>
  <si>
    <t>22 to 28</t>
  </si>
  <si>
    <t>28 to 40</t>
  </si>
  <si>
    <t>40 to 60</t>
  </si>
  <si>
    <t>60 to 120</t>
  </si>
  <si>
    <t>inches</t>
  </si>
  <si>
    <t>12 to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</si>
</sst>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name val="Arial"/>
    </font>
    <font>
      <b/>
      <sz val="12"/>
      <name val="Arial"/>
      <family val="2"/>
    </font>
    <font>
      <b/>
      <u/>
      <sz val="12"/>
      <name val="Arial"/>
      <family val="2"/>
    </font>
    <font>
      <b/>
      <i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2" fontId="0" fillId="0" borderId="1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2" fillId="0" borderId="0" xfId="0" applyFont="1"/>
    <xf numFmtId="2" fontId="0" fillId="2" borderId="1" xfId="0" applyNumberFormat="1" applyFill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127EB-22D6-4507-84FD-8E7022C09937}">
  <dimension ref="A1:E14"/>
  <sheetViews>
    <sheetView workbookViewId="0">
      <selection activeCell="D18" sqref="D18"/>
    </sheetView>
  </sheetViews>
  <sheetFormatPr defaultRowHeight="15" x14ac:dyDescent="0.2"/>
  <cols>
    <col min="1" max="1" width="8.77734375" style="1" customWidth="1"/>
    <col min="2" max="2" width="8.77734375" style="3" customWidth="1"/>
  </cols>
  <sheetData>
    <row r="1" spans="1:5" s="15" customFormat="1" ht="15.75" x14ac:dyDescent="0.25">
      <c r="A1" s="13"/>
      <c r="B1" s="14"/>
      <c r="C1" s="15" t="s">
        <v>12</v>
      </c>
    </row>
    <row r="2" spans="1:5" ht="15.75" thickBot="1" x14ac:dyDescent="0.25">
      <c r="C2" s="18" t="s">
        <v>13</v>
      </c>
      <c r="D2" s="17" t="s">
        <v>14</v>
      </c>
      <c r="E2" s="17" t="s">
        <v>22</v>
      </c>
    </row>
    <row r="3" spans="1:5" ht="15.75" thickBot="1" x14ac:dyDescent="0.25">
      <c r="C3" s="2">
        <v>0</v>
      </c>
      <c r="D3" s="4" t="s">
        <v>11</v>
      </c>
    </row>
    <row r="4" spans="1:5" ht="15.75" thickBot="1" x14ac:dyDescent="0.25">
      <c r="C4" s="1"/>
      <c r="D4" s="4"/>
    </row>
    <row r="5" spans="1:5" ht="15.75" thickBot="1" x14ac:dyDescent="0.25">
      <c r="A5" s="5" t="s">
        <v>8</v>
      </c>
      <c r="B5" s="9" t="s">
        <v>7</v>
      </c>
    </row>
    <row r="6" spans="1:5" ht="15.75" x14ac:dyDescent="0.25">
      <c r="A6" s="7" t="s">
        <v>0</v>
      </c>
      <c r="B6" s="10">
        <f>C$3*(0.65)</f>
        <v>0</v>
      </c>
    </row>
    <row r="7" spans="1:5" ht="15.75" x14ac:dyDescent="0.25">
      <c r="A7" s="8" t="s">
        <v>1</v>
      </c>
      <c r="B7" s="11">
        <f>C$3*(0.84)</f>
        <v>0</v>
      </c>
    </row>
    <row r="8" spans="1:5" ht="15.75" x14ac:dyDescent="0.25">
      <c r="A8" s="8" t="s">
        <v>2</v>
      </c>
      <c r="B8" s="11">
        <f>C$3*(1.06)</f>
        <v>0</v>
      </c>
    </row>
    <row r="9" spans="1:5" ht="15.75" x14ac:dyDescent="0.25">
      <c r="A9" s="8" t="s">
        <v>3</v>
      </c>
      <c r="B9" s="11">
        <f>C$3*(1.73)</f>
        <v>0</v>
      </c>
    </row>
    <row r="10" spans="1:5" ht="15.75" x14ac:dyDescent="0.25">
      <c r="A10" s="8" t="s">
        <v>4</v>
      </c>
      <c r="B10" s="11">
        <f>C$3*(2.3)</f>
        <v>0</v>
      </c>
    </row>
    <row r="11" spans="1:5" ht="15.75" x14ac:dyDescent="0.25">
      <c r="A11" s="8" t="s">
        <v>5</v>
      </c>
      <c r="B11" s="11">
        <f>C$3*(2.84)</f>
        <v>0</v>
      </c>
    </row>
    <row r="12" spans="1:5" ht="16.5" thickBot="1" x14ac:dyDescent="0.3">
      <c r="A12" s="6" t="s">
        <v>6</v>
      </c>
      <c r="B12" s="12">
        <f>C$3*(3.49)</f>
        <v>0</v>
      </c>
    </row>
    <row r="14" spans="1:5" x14ac:dyDescent="0.2">
      <c r="A14" s="3" t="s">
        <v>9</v>
      </c>
      <c r="B14" t="s">
        <v>10</v>
      </c>
    </row>
  </sheetData>
  <phoneticPr fontId="0" type="noConversion"/>
  <printOptions gridLines="1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E62F82-CF15-4455-BC6A-B40AB2423820}">
  <dimension ref="A1:E14"/>
  <sheetViews>
    <sheetView workbookViewId="0">
      <selection activeCell="A14" sqref="A14:B14"/>
    </sheetView>
  </sheetViews>
  <sheetFormatPr defaultRowHeight="15" x14ac:dyDescent="0.2"/>
  <cols>
    <col min="1" max="1" width="8.77734375" style="1" customWidth="1"/>
    <col min="2" max="2" width="8.77734375" style="3" customWidth="1"/>
  </cols>
  <sheetData>
    <row r="1" spans="1:5" s="15" customFormat="1" ht="15.75" x14ac:dyDescent="0.25">
      <c r="A1" s="13"/>
      <c r="B1" s="14"/>
      <c r="C1" s="15" t="s">
        <v>12</v>
      </c>
    </row>
    <row r="2" spans="1:5" ht="15.75" thickBot="1" x14ac:dyDescent="0.25">
      <c r="C2" s="18" t="s">
        <v>13</v>
      </c>
      <c r="D2" s="17" t="s">
        <v>15</v>
      </c>
      <c r="E2" s="17" t="s">
        <v>22</v>
      </c>
    </row>
    <row r="3" spans="1:5" ht="15.75" thickBot="1" x14ac:dyDescent="0.25">
      <c r="C3" s="2">
        <v>0</v>
      </c>
      <c r="D3" s="4" t="s">
        <v>11</v>
      </c>
    </row>
    <row r="4" spans="1:5" ht="15.75" thickBot="1" x14ac:dyDescent="0.25">
      <c r="C4" s="1"/>
      <c r="D4" s="4"/>
    </row>
    <row r="5" spans="1:5" ht="15.75" thickBot="1" x14ac:dyDescent="0.25">
      <c r="A5" s="5" t="s">
        <v>8</v>
      </c>
      <c r="B5" s="9" t="s">
        <v>7</v>
      </c>
    </row>
    <row r="6" spans="1:5" ht="15.75" x14ac:dyDescent="0.25">
      <c r="A6" s="7" t="s">
        <v>0</v>
      </c>
      <c r="B6" s="10">
        <f>C$3*(0.66)</f>
        <v>0</v>
      </c>
    </row>
    <row r="7" spans="1:5" ht="15.75" x14ac:dyDescent="0.25">
      <c r="A7" s="8" t="s">
        <v>1</v>
      </c>
      <c r="B7" s="11">
        <f>C$3*(0.85)</f>
        <v>0</v>
      </c>
    </row>
    <row r="8" spans="1:5" ht="15.75" x14ac:dyDescent="0.25">
      <c r="A8" s="8" t="s">
        <v>2</v>
      </c>
      <c r="B8" s="11">
        <f>C$3*(1.06)</f>
        <v>0</v>
      </c>
    </row>
    <row r="9" spans="1:5" ht="15.75" x14ac:dyDescent="0.25">
      <c r="A9" s="8" t="s">
        <v>3</v>
      </c>
      <c r="B9" s="11">
        <f>C$3*(1.7)</f>
        <v>0</v>
      </c>
    </row>
    <row r="10" spans="1:5" ht="15.75" x14ac:dyDescent="0.25">
      <c r="A10" s="8" t="s">
        <v>4</v>
      </c>
      <c r="B10" s="11">
        <f>C$3*(2.22)</f>
        <v>0</v>
      </c>
    </row>
    <row r="11" spans="1:5" ht="15.75" x14ac:dyDescent="0.25">
      <c r="A11" s="8" t="s">
        <v>5</v>
      </c>
      <c r="B11" s="11">
        <f>C$3*(2.7)</f>
        <v>0</v>
      </c>
    </row>
    <row r="12" spans="1:5" ht="16.5" thickBot="1" x14ac:dyDescent="0.3">
      <c r="A12" s="6" t="s">
        <v>6</v>
      </c>
      <c r="B12" s="12">
        <f>C$3*(3.28)</f>
        <v>0</v>
      </c>
    </row>
    <row r="14" spans="1:5" x14ac:dyDescent="0.2">
      <c r="A14" s="3" t="s">
        <v>9</v>
      </c>
      <c r="B14" t="s">
        <v>10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A6EAE-0B40-44DB-886B-204A59476DD2}">
  <dimension ref="A1:E14"/>
  <sheetViews>
    <sheetView workbookViewId="0">
      <selection activeCell="A14" sqref="A14:B14"/>
    </sheetView>
  </sheetViews>
  <sheetFormatPr defaultRowHeight="15" x14ac:dyDescent="0.2"/>
  <cols>
    <col min="1" max="1" width="8.77734375" style="1" customWidth="1"/>
    <col min="2" max="2" width="8.77734375" style="3" customWidth="1"/>
  </cols>
  <sheetData>
    <row r="1" spans="1:5" s="15" customFormat="1" ht="15.75" x14ac:dyDescent="0.25">
      <c r="A1" s="13"/>
      <c r="B1" s="14"/>
      <c r="C1" s="15" t="s">
        <v>12</v>
      </c>
    </row>
    <row r="2" spans="1:5" ht="15.75" thickBot="1" x14ac:dyDescent="0.25">
      <c r="C2" s="18" t="s">
        <v>13</v>
      </c>
      <c r="D2" s="17" t="s">
        <v>16</v>
      </c>
      <c r="E2" s="17" t="s">
        <v>22</v>
      </c>
    </row>
    <row r="3" spans="1:5" ht="15.75" thickBot="1" x14ac:dyDescent="0.25">
      <c r="C3" s="2">
        <v>0</v>
      </c>
      <c r="D3" s="4" t="s">
        <v>11</v>
      </c>
    </row>
    <row r="4" spans="1:5" ht="15.75" thickBot="1" x14ac:dyDescent="0.25">
      <c r="C4" s="1"/>
      <c r="D4" s="4"/>
    </row>
    <row r="5" spans="1:5" ht="15.75" thickBot="1" x14ac:dyDescent="0.25">
      <c r="A5" s="5" t="s">
        <v>8</v>
      </c>
      <c r="B5" s="9" t="s">
        <v>7</v>
      </c>
    </row>
    <row r="6" spans="1:5" ht="15.75" x14ac:dyDescent="0.25">
      <c r="A6" s="7" t="s">
        <v>0</v>
      </c>
      <c r="B6" s="10">
        <f>C$3*(0.68)</f>
        <v>0</v>
      </c>
    </row>
    <row r="7" spans="1:5" ht="15.75" x14ac:dyDescent="0.25">
      <c r="A7" s="8" t="s">
        <v>1</v>
      </c>
      <c r="B7" s="11">
        <f>C$3*(0.86)</f>
        <v>0</v>
      </c>
    </row>
    <row r="8" spans="1:5" ht="15.75" x14ac:dyDescent="0.25">
      <c r="A8" s="8" t="s">
        <v>2</v>
      </c>
      <c r="B8" s="11">
        <f>C$3*(1.06)</f>
        <v>0</v>
      </c>
    </row>
    <row r="9" spans="1:5" ht="15.75" x14ac:dyDescent="0.25">
      <c r="A9" s="8" t="s">
        <v>3</v>
      </c>
      <c r="B9" s="11">
        <f>C$3*(1.65)</f>
        <v>0</v>
      </c>
    </row>
    <row r="10" spans="1:5" ht="15.75" x14ac:dyDescent="0.25">
      <c r="A10" s="8" t="s">
        <v>4</v>
      </c>
      <c r="B10" s="11">
        <f>C$3*(2.14)</f>
        <v>0</v>
      </c>
    </row>
    <row r="11" spans="1:5" ht="15.75" x14ac:dyDescent="0.25">
      <c r="A11" s="8" t="s">
        <v>5</v>
      </c>
      <c r="B11" s="11">
        <f>C$3*(2.59)</f>
        <v>0</v>
      </c>
    </row>
    <row r="12" spans="1:5" ht="16.5" thickBot="1" x14ac:dyDescent="0.3">
      <c r="A12" s="6" t="s">
        <v>6</v>
      </c>
      <c r="B12" s="12">
        <f>C$3*(3.1)</f>
        <v>0</v>
      </c>
    </row>
    <row r="14" spans="1:5" x14ac:dyDescent="0.2">
      <c r="A14" s="3" t="s">
        <v>9</v>
      </c>
      <c r="B14" t="s">
        <v>10</v>
      </c>
    </row>
  </sheetData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A4795-C528-449F-9C39-5F4A8C9A5329}">
  <dimension ref="A1:E14"/>
  <sheetViews>
    <sheetView workbookViewId="0">
      <selection activeCell="D3" sqref="D3"/>
    </sheetView>
  </sheetViews>
  <sheetFormatPr defaultRowHeight="15" x14ac:dyDescent="0.2"/>
  <cols>
    <col min="1" max="1" width="8.77734375" style="1" customWidth="1"/>
    <col min="2" max="2" width="8.77734375" style="3" customWidth="1"/>
  </cols>
  <sheetData>
    <row r="1" spans="1:5" s="15" customFormat="1" ht="15.75" x14ac:dyDescent="0.25">
      <c r="A1" s="13"/>
      <c r="B1" s="14"/>
      <c r="C1" s="15" t="s">
        <v>12</v>
      </c>
    </row>
    <row r="2" spans="1:5" ht="15.75" thickBot="1" x14ac:dyDescent="0.25">
      <c r="C2" s="18" t="s">
        <v>13</v>
      </c>
      <c r="D2" s="17" t="s">
        <v>23</v>
      </c>
      <c r="E2" s="17" t="s">
        <v>22</v>
      </c>
    </row>
    <row r="3" spans="1:5" ht="15.75" thickBot="1" x14ac:dyDescent="0.25">
      <c r="C3" s="16">
        <v>0</v>
      </c>
      <c r="D3" s="4" t="s">
        <v>11</v>
      </c>
    </row>
    <row r="4" spans="1:5" ht="15.75" thickBot="1" x14ac:dyDescent="0.25">
      <c r="C4" s="1"/>
      <c r="D4" s="4"/>
    </row>
    <row r="5" spans="1:5" ht="15.75" thickBot="1" x14ac:dyDescent="0.25">
      <c r="A5" s="5" t="s">
        <v>8</v>
      </c>
      <c r="B5" s="9" t="s">
        <v>7</v>
      </c>
    </row>
    <row r="6" spans="1:5" ht="15.75" x14ac:dyDescent="0.25">
      <c r="A6" s="7" t="s">
        <v>0</v>
      </c>
      <c r="B6" s="10">
        <f>C$3*(0.7)</f>
        <v>0</v>
      </c>
    </row>
    <row r="7" spans="1:5" ht="15.75" x14ac:dyDescent="0.25">
      <c r="A7" s="8" t="s">
        <v>1</v>
      </c>
      <c r="B7" s="11">
        <f>C$3*(0.87)</f>
        <v>0</v>
      </c>
    </row>
    <row r="8" spans="1:5" ht="15.75" x14ac:dyDescent="0.25">
      <c r="A8" s="8" t="s">
        <v>2</v>
      </c>
      <c r="B8" s="11">
        <f>C$3*(1.06)</f>
        <v>0</v>
      </c>
    </row>
    <row r="9" spans="1:5" ht="15.75" x14ac:dyDescent="0.25">
      <c r="A9" s="8" t="s">
        <v>3</v>
      </c>
      <c r="B9" s="11">
        <f>C$3*(1.6)</f>
        <v>0</v>
      </c>
    </row>
    <row r="10" spans="1:5" ht="15.75" x14ac:dyDescent="0.25">
      <c r="A10" s="8" t="s">
        <v>4</v>
      </c>
      <c r="B10" s="11">
        <f>C$3*(2.01)</f>
        <v>0</v>
      </c>
    </row>
    <row r="11" spans="1:5" ht="15.75" x14ac:dyDescent="0.25">
      <c r="A11" s="8" t="s">
        <v>5</v>
      </c>
      <c r="B11" s="11">
        <f>C$3*(2.4)</f>
        <v>0</v>
      </c>
    </row>
    <row r="12" spans="1:5" ht="16.5" thickBot="1" x14ac:dyDescent="0.3">
      <c r="A12" s="6" t="s">
        <v>6</v>
      </c>
      <c r="B12" s="12">
        <f>C$3*(2.82)</f>
        <v>0</v>
      </c>
    </row>
    <row r="14" spans="1:5" x14ac:dyDescent="0.2">
      <c r="A14" s="3" t="s">
        <v>9</v>
      </c>
      <c r="B14" t="s">
        <v>10</v>
      </c>
    </row>
  </sheetData>
  <phoneticPr fontId="0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08ACD6-0758-4A3B-BFA5-586D257123FD}">
  <dimension ref="A1:E14"/>
  <sheetViews>
    <sheetView tabSelected="1" workbookViewId="0">
      <selection activeCell="C5" sqref="C5"/>
    </sheetView>
  </sheetViews>
  <sheetFormatPr defaultRowHeight="15" x14ac:dyDescent="0.2"/>
  <cols>
    <col min="1" max="1" width="8.77734375" style="1" customWidth="1"/>
    <col min="2" max="2" width="8.77734375" style="3" customWidth="1"/>
  </cols>
  <sheetData>
    <row r="1" spans="1:5" s="15" customFormat="1" ht="15.75" x14ac:dyDescent="0.25">
      <c r="A1" s="13"/>
      <c r="B1" s="14"/>
      <c r="C1" s="15" t="s">
        <v>12</v>
      </c>
    </row>
    <row r="2" spans="1:5" ht="15.75" thickBot="1" x14ac:dyDescent="0.25">
      <c r="C2" s="18" t="s">
        <v>13</v>
      </c>
      <c r="D2" s="17" t="s">
        <v>17</v>
      </c>
      <c r="E2" s="17" t="s">
        <v>22</v>
      </c>
    </row>
    <row r="3" spans="1:5" ht="15.75" thickBot="1" x14ac:dyDescent="0.25">
      <c r="C3" s="2">
        <v>0</v>
      </c>
      <c r="D3" s="4" t="s">
        <v>11</v>
      </c>
    </row>
    <row r="4" spans="1:5" ht="15.75" thickBot="1" x14ac:dyDescent="0.25">
      <c r="C4" s="1"/>
      <c r="D4" s="4"/>
    </row>
    <row r="5" spans="1:5" ht="15.75" thickBot="1" x14ac:dyDescent="0.25">
      <c r="A5" s="5" t="s">
        <v>8</v>
      </c>
      <c r="B5" s="9" t="s">
        <v>7</v>
      </c>
    </row>
    <row r="6" spans="1:5" ht="15.75" x14ac:dyDescent="0.25">
      <c r="A6" s="7" t="s">
        <v>0</v>
      </c>
      <c r="B6" s="10">
        <f>C$3*(0.71)</f>
        <v>0</v>
      </c>
    </row>
    <row r="7" spans="1:5" ht="15.75" x14ac:dyDescent="0.25">
      <c r="A7" s="8" t="s">
        <v>1</v>
      </c>
      <c r="B7" s="11">
        <f>C$3*(0.88)</f>
        <v>0</v>
      </c>
    </row>
    <row r="8" spans="1:5" ht="15.75" x14ac:dyDescent="0.25">
      <c r="A8" s="8" t="s">
        <v>2</v>
      </c>
      <c r="B8" s="11">
        <f>C$3*(1.06)</f>
        <v>0</v>
      </c>
    </row>
    <row r="9" spans="1:5" ht="15.75" x14ac:dyDescent="0.25">
      <c r="A9" s="8" t="s">
        <v>3</v>
      </c>
      <c r="B9" s="11">
        <f>C$3*(1.56)</f>
        <v>0</v>
      </c>
    </row>
    <row r="10" spans="1:5" ht="15.75" x14ac:dyDescent="0.25">
      <c r="A10" s="8" t="s">
        <v>4</v>
      </c>
      <c r="B10" s="11">
        <f>C$3*(1.93)</f>
        <v>0</v>
      </c>
    </row>
    <row r="11" spans="1:5" ht="15.75" x14ac:dyDescent="0.25">
      <c r="A11" s="8" t="s">
        <v>5</v>
      </c>
      <c r="B11" s="11">
        <f>C$3*(2.26)</f>
        <v>0</v>
      </c>
    </row>
    <row r="12" spans="1:5" ht="16.5" thickBot="1" x14ac:dyDescent="0.3">
      <c r="A12" s="6" t="s">
        <v>6</v>
      </c>
      <c r="B12" s="12">
        <f>C$3*(2.63)</f>
        <v>0</v>
      </c>
    </row>
    <row r="14" spans="1:5" x14ac:dyDescent="0.2">
      <c r="A14" s="3" t="s">
        <v>9</v>
      </c>
      <c r="B14" t="s">
        <v>10</v>
      </c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76337-8BDC-44B5-A07C-F4BC4ECFCACA}">
  <dimension ref="A1:E14"/>
  <sheetViews>
    <sheetView workbookViewId="0">
      <selection activeCell="A14" sqref="A14:B14"/>
    </sheetView>
  </sheetViews>
  <sheetFormatPr defaultRowHeight="15" x14ac:dyDescent="0.2"/>
  <cols>
    <col min="1" max="1" width="8.77734375" style="1" customWidth="1"/>
    <col min="2" max="2" width="8.77734375" style="3" customWidth="1"/>
  </cols>
  <sheetData>
    <row r="1" spans="1:5" s="15" customFormat="1" ht="15.75" x14ac:dyDescent="0.25">
      <c r="A1" s="13"/>
      <c r="B1" s="14"/>
      <c r="C1" s="15" t="s">
        <v>12</v>
      </c>
    </row>
    <row r="2" spans="1:5" ht="15.75" thickBot="1" x14ac:dyDescent="0.25">
      <c r="C2" s="18" t="s">
        <v>13</v>
      </c>
      <c r="D2" s="17" t="s">
        <v>18</v>
      </c>
      <c r="E2" s="17" t="s">
        <v>22</v>
      </c>
    </row>
    <row r="3" spans="1:5" ht="15.75" thickBot="1" x14ac:dyDescent="0.25">
      <c r="C3" s="2">
        <v>0</v>
      </c>
      <c r="D3" s="4" t="s">
        <v>11</v>
      </c>
    </row>
    <row r="4" spans="1:5" ht="15.75" thickBot="1" x14ac:dyDescent="0.25">
      <c r="C4" s="1"/>
      <c r="D4" s="4"/>
    </row>
    <row r="5" spans="1:5" ht="15.75" thickBot="1" x14ac:dyDescent="0.25">
      <c r="A5" s="5" t="s">
        <v>8</v>
      </c>
      <c r="B5" s="9" t="s">
        <v>7</v>
      </c>
    </row>
    <row r="6" spans="1:5" ht="15.75" x14ac:dyDescent="0.25">
      <c r="A6" s="7" t="s">
        <v>0</v>
      </c>
      <c r="B6" s="10">
        <f>C$3*(0.73)</f>
        <v>0</v>
      </c>
    </row>
    <row r="7" spans="1:5" ht="15.75" x14ac:dyDescent="0.25">
      <c r="A7" s="8" t="s">
        <v>1</v>
      </c>
      <c r="B7" s="11">
        <f>C$3*(0.89)</f>
        <v>0</v>
      </c>
    </row>
    <row r="8" spans="1:5" ht="15.75" x14ac:dyDescent="0.25">
      <c r="A8" s="8" t="s">
        <v>2</v>
      </c>
      <c r="B8" s="11">
        <f>C$3*(1.06)</f>
        <v>0</v>
      </c>
    </row>
    <row r="9" spans="1:5" ht="15.75" x14ac:dyDescent="0.25">
      <c r="A9" s="8" t="s">
        <v>3</v>
      </c>
      <c r="B9" s="11">
        <f>C$3*(1.52)</f>
        <v>0</v>
      </c>
    </row>
    <row r="10" spans="1:5" ht="15.75" x14ac:dyDescent="0.25">
      <c r="A10" s="8" t="s">
        <v>4</v>
      </c>
      <c r="B10" s="11">
        <f>C$3*(1.84)</f>
        <v>0</v>
      </c>
    </row>
    <row r="11" spans="1:5" ht="15.75" x14ac:dyDescent="0.25">
      <c r="A11" s="8" t="s">
        <v>5</v>
      </c>
      <c r="B11" s="11">
        <f>C$3*(2.13)</f>
        <v>0</v>
      </c>
    </row>
    <row r="12" spans="1:5" ht="16.5" thickBot="1" x14ac:dyDescent="0.3">
      <c r="A12" s="6" t="s">
        <v>6</v>
      </c>
      <c r="B12" s="12">
        <f>C$3*(2.45)</f>
        <v>0</v>
      </c>
    </row>
    <row r="14" spans="1:5" x14ac:dyDescent="0.2">
      <c r="A14" s="3" t="s">
        <v>9</v>
      </c>
      <c r="B14" t="s">
        <v>10</v>
      </c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8A01F-F889-4363-A330-588DC7F56909}">
  <dimension ref="A1:E14"/>
  <sheetViews>
    <sheetView workbookViewId="0">
      <selection activeCell="A14" sqref="A14:B14"/>
    </sheetView>
  </sheetViews>
  <sheetFormatPr defaultRowHeight="15" x14ac:dyDescent="0.2"/>
  <cols>
    <col min="1" max="1" width="8.77734375" style="1" customWidth="1"/>
    <col min="2" max="2" width="8.77734375" style="3" customWidth="1"/>
  </cols>
  <sheetData>
    <row r="1" spans="1:5" s="15" customFormat="1" ht="15.75" x14ac:dyDescent="0.25">
      <c r="A1" s="13"/>
      <c r="B1" s="14"/>
      <c r="C1" s="15" t="s">
        <v>12</v>
      </c>
    </row>
    <row r="2" spans="1:5" ht="15.75" thickBot="1" x14ac:dyDescent="0.25">
      <c r="C2" s="18" t="s">
        <v>13</v>
      </c>
      <c r="D2" s="17" t="s">
        <v>19</v>
      </c>
      <c r="E2" s="17" t="s">
        <v>22</v>
      </c>
    </row>
    <row r="3" spans="1:5" ht="15.75" thickBot="1" x14ac:dyDescent="0.25">
      <c r="C3" s="2">
        <v>0</v>
      </c>
      <c r="D3" s="4" t="s">
        <v>11</v>
      </c>
    </row>
    <row r="4" spans="1:5" ht="15.75" thickBot="1" x14ac:dyDescent="0.25">
      <c r="C4" s="1"/>
      <c r="D4" s="4"/>
    </row>
    <row r="5" spans="1:5" ht="15.75" thickBot="1" x14ac:dyDescent="0.25">
      <c r="A5" s="5" t="s">
        <v>8</v>
      </c>
      <c r="B5" s="9" t="s">
        <v>7</v>
      </c>
    </row>
    <row r="6" spans="1:5" ht="15.75" x14ac:dyDescent="0.25">
      <c r="A6" s="7" t="s">
        <v>0</v>
      </c>
      <c r="B6" s="10">
        <f>C$3*(0.74)</f>
        <v>0</v>
      </c>
    </row>
    <row r="7" spans="1:5" ht="15.75" x14ac:dyDescent="0.25">
      <c r="A7" s="8" t="s">
        <v>1</v>
      </c>
      <c r="B7" s="11">
        <f>C$3*(0.9)</f>
        <v>0</v>
      </c>
    </row>
    <row r="8" spans="1:5" ht="15.75" x14ac:dyDescent="0.25">
      <c r="A8" s="8" t="s">
        <v>2</v>
      </c>
      <c r="B8" s="11">
        <f>C$3*(1.06)</f>
        <v>0</v>
      </c>
    </row>
    <row r="9" spans="1:5" ht="15.75" x14ac:dyDescent="0.25">
      <c r="A9" s="8" t="s">
        <v>3</v>
      </c>
      <c r="B9" s="11">
        <f>C$3*(1.48)</f>
        <v>0</v>
      </c>
    </row>
    <row r="10" spans="1:5" ht="15.75" x14ac:dyDescent="0.25">
      <c r="A10" s="8" t="s">
        <v>4</v>
      </c>
      <c r="B10" s="11">
        <f>C$3*(1.78)</f>
        <v>0</v>
      </c>
    </row>
    <row r="11" spans="1:5" ht="15.75" x14ac:dyDescent="0.25">
      <c r="A11" s="8" t="s">
        <v>5</v>
      </c>
      <c r="B11" s="11">
        <f>C$3*(2.04)</f>
        <v>0</v>
      </c>
    </row>
    <row r="12" spans="1:5" ht="16.5" thickBot="1" x14ac:dyDescent="0.3">
      <c r="A12" s="6" t="s">
        <v>6</v>
      </c>
      <c r="B12" s="12">
        <f>C$3*(2.32)</f>
        <v>0</v>
      </c>
    </row>
    <row r="14" spans="1:5" x14ac:dyDescent="0.2">
      <c r="A14" s="3" t="s">
        <v>9</v>
      </c>
      <c r="B14" t="s">
        <v>10</v>
      </c>
    </row>
  </sheetData>
  <phoneticPr fontId="0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44B41-BA0E-4D0A-98D3-E437DDA19CD5}">
  <dimension ref="A1:E14"/>
  <sheetViews>
    <sheetView workbookViewId="0">
      <selection activeCell="A14" sqref="A14:B14"/>
    </sheetView>
  </sheetViews>
  <sheetFormatPr defaultRowHeight="15" x14ac:dyDescent="0.2"/>
  <cols>
    <col min="1" max="1" width="8.77734375" style="1" customWidth="1"/>
    <col min="2" max="2" width="8.77734375" style="3" customWidth="1"/>
  </cols>
  <sheetData>
    <row r="1" spans="1:5" s="15" customFormat="1" ht="15.75" x14ac:dyDescent="0.25">
      <c r="A1" s="13"/>
      <c r="B1" s="14"/>
      <c r="C1" s="15" t="s">
        <v>12</v>
      </c>
    </row>
    <row r="2" spans="1:5" ht="15.75" thickBot="1" x14ac:dyDescent="0.25">
      <c r="C2" s="18" t="s">
        <v>13</v>
      </c>
      <c r="D2" s="17" t="s">
        <v>20</v>
      </c>
      <c r="E2" s="17" t="s">
        <v>22</v>
      </c>
    </row>
    <row r="3" spans="1:5" ht="15.75" thickBot="1" x14ac:dyDescent="0.25">
      <c r="C3" s="2">
        <v>0</v>
      </c>
      <c r="D3" s="4" t="s">
        <v>11</v>
      </c>
    </row>
    <row r="4" spans="1:5" ht="15.75" thickBot="1" x14ac:dyDescent="0.25">
      <c r="C4" s="1"/>
      <c r="D4" s="4"/>
    </row>
    <row r="5" spans="1:5" ht="15.75" thickBot="1" x14ac:dyDescent="0.25">
      <c r="A5" s="5" t="s">
        <v>8</v>
      </c>
      <c r="B5" s="9" t="s">
        <v>7</v>
      </c>
    </row>
    <row r="6" spans="1:5" ht="15.75" x14ac:dyDescent="0.25">
      <c r="A6" s="7" t="s">
        <v>0</v>
      </c>
      <c r="B6" s="10">
        <f>C$3*(0.76)</f>
        <v>0</v>
      </c>
    </row>
    <row r="7" spans="1:5" ht="15.75" x14ac:dyDescent="0.25">
      <c r="A7" s="8" t="s">
        <v>1</v>
      </c>
      <c r="B7" s="11">
        <f>C$3*(0.91)</f>
        <v>0</v>
      </c>
    </row>
    <row r="8" spans="1:5" ht="15.75" x14ac:dyDescent="0.25">
      <c r="A8" s="8" t="s">
        <v>2</v>
      </c>
      <c r="B8" s="11">
        <f>C$3*(1.06)</f>
        <v>0</v>
      </c>
    </row>
    <row r="9" spans="1:5" ht="15.75" x14ac:dyDescent="0.25">
      <c r="A9" s="8" t="s">
        <v>3</v>
      </c>
      <c r="B9" s="11">
        <f>C$3*(1.44)</f>
        <v>0</v>
      </c>
    </row>
    <row r="10" spans="1:5" ht="15.75" x14ac:dyDescent="0.25">
      <c r="A10" s="8" t="s">
        <v>4</v>
      </c>
      <c r="B10" s="11">
        <f>C$3*(1.71)</f>
        <v>0</v>
      </c>
    </row>
    <row r="11" spans="1:5" ht="15.75" x14ac:dyDescent="0.25">
      <c r="A11" s="8" t="s">
        <v>5</v>
      </c>
      <c r="B11" s="11">
        <f>C$3*(1.93)</f>
        <v>0</v>
      </c>
    </row>
    <row r="12" spans="1:5" ht="16.5" thickBot="1" x14ac:dyDescent="0.3">
      <c r="A12" s="6" t="s">
        <v>6</v>
      </c>
      <c r="B12" s="12">
        <f>C$3*(2.17)</f>
        <v>0</v>
      </c>
    </row>
    <row r="14" spans="1:5" x14ac:dyDescent="0.2">
      <c r="A14" s="3" t="s">
        <v>9</v>
      </c>
      <c r="B14" t="s">
        <v>10</v>
      </c>
    </row>
  </sheetData>
  <phoneticPr fontId="0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51163B-1701-4505-A38D-4612CC0C7BBC}">
  <dimension ref="A1:E14"/>
  <sheetViews>
    <sheetView workbookViewId="0">
      <selection activeCell="A14" sqref="A14:B14"/>
    </sheetView>
  </sheetViews>
  <sheetFormatPr defaultRowHeight="15" x14ac:dyDescent="0.2"/>
  <cols>
    <col min="1" max="1" width="8.77734375" style="1" customWidth="1"/>
    <col min="2" max="2" width="8.77734375" style="3" customWidth="1"/>
  </cols>
  <sheetData>
    <row r="1" spans="1:5" s="15" customFormat="1" ht="15.75" x14ac:dyDescent="0.25">
      <c r="A1" s="13"/>
      <c r="B1" s="14"/>
      <c r="C1" s="15" t="s">
        <v>12</v>
      </c>
    </row>
    <row r="2" spans="1:5" ht="15.75" thickBot="1" x14ac:dyDescent="0.25">
      <c r="C2" s="18" t="s">
        <v>13</v>
      </c>
      <c r="D2" s="17" t="s">
        <v>21</v>
      </c>
      <c r="E2" s="17" t="s">
        <v>22</v>
      </c>
    </row>
    <row r="3" spans="1:5" ht="15.75" thickBot="1" x14ac:dyDescent="0.25">
      <c r="C3" s="2">
        <v>0</v>
      </c>
      <c r="D3" s="4" t="s">
        <v>11</v>
      </c>
    </row>
    <row r="4" spans="1:5" ht="15.75" thickBot="1" x14ac:dyDescent="0.25">
      <c r="C4" s="1"/>
      <c r="D4" s="4"/>
    </row>
    <row r="5" spans="1:5" ht="15.75" thickBot="1" x14ac:dyDescent="0.25">
      <c r="A5" s="5" t="s">
        <v>8</v>
      </c>
      <c r="B5" s="9" t="s">
        <v>7</v>
      </c>
    </row>
    <row r="6" spans="1:5" ht="15.75" x14ac:dyDescent="0.25">
      <c r="A6" s="7" t="s">
        <v>0</v>
      </c>
      <c r="B6" s="10">
        <f>C$3*(0.78)</f>
        <v>0</v>
      </c>
    </row>
    <row r="7" spans="1:5" ht="15.75" x14ac:dyDescent="0.25">
      <c r="A7" s="8" t="s">
        <v>1</v>
      </c>
      <c r="B7" s="11">
        <f>C$3*(0.92)</f>
        <v>0</v>
      </c>
    </row>
    <row r="8" spans="1:5" ht="15.75" x14ac:dyDescent="0.25">
      <c r="A8" s="8" t="s">
        <v>2</v>
      </c>
      <c r="B8" s="11">
        <f>C$3*(1.06)</f>
        <v>0</v>
      </c>
    </row>
    <row r="9" spans="1:5" ht="15.75" x14ac:dyDescent="0.25">
      <c r="A9" s="8" t="s">
        <v>3</v>
      </c>
      <c r="B9" s="11">
        <f>C$3*(1.41)</f>
        <v>0</v>
      </c>
    </row>
    <row r="10" spans="1:5" ht="15.75" x14ac:dyDescent="0.25">
      <c r="A10" s="8" t="s">
        <v>4</v>
      </c>
      <c r="B10" s="11">
        <f>C$3*(1.64)</f>
        <v>0</v>
      </c>
    </row>
    <row r="11" spans="1:5" ht="15.75" x14ac:dyDescent="0.25">
      <c r="A11" s="8" t="s">
        <v>5</v>
      </c>
      <c r="B11" s="11">
        <f>C$3*(1.84)</f>
        <v>0</v>
      </c>
    </row>
    <row r="12" spans="1:5" ht="16.5" thickBot="1" x14ac:dyDescent="0.3">
      <c r="A12" s="6" t="s">
        <v>6</v>
      </c>
      <c r="B12" s="12">
        <f>C$3*(2.05)</f>
        <v>0</v>
      </c>
    </row>
    <row r="14" spans="1:5" x14ac:dyDescent="0.2">
      <c r="A14" s="3" t="s">
        <v>9</v>
      </c>
      <c r="B14" t="s">
        <v>10</v>
      </c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MAP 6-8</vt:lpstr>
      <vt:lpstr>MAP 8-10</vt:lpstr>
      <vt:lpstr>MAP 10-12</vt:lpstr>
      <vt:lpstr>MAP 12-16</vt:lpstr>
      <vt:lpstr>MAP 16-22</vt:lpstr>
      <vt:lpstr>MAP 22-28</vt:lpstr>
      <vt:lpstr>MAP 28-40</vt:lpstr>
      <vt:lpstr>MAP 40-60</vt:lpstr>
      <vt:lpstr>MAP 60-120</vt:lpstr>
    </vt:vector>
  </TitlesOfParts>
  <Company>WSDOT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Short Duration Rainfall Depth Converter</dc:title>
  <dc:subject>Short Duration Rainfall Depth Converter</dc:subject>
  <dc:creator>WSDOT Hydraulics</dc:creator>
  <cp:keywords>Short Duration Rainfall Depth Converter</cp:keywords>
  <cp:lastModifiedBy>Williams, Stephanie</cp:lastModifiedBy>
  <cp:lastPrinted>2005-04-28T19:15:39Z</cp:lastPrinted>
  <dcterms:created xsi:type="dcterms:W3CDTF">2004-02-17T18:59:15Z</dcterms:created>
  <dcterms:modified xsi:type="dcterms:W3CDTF">2025-04-07T19:44:16Z</dcterms:modified>
  <cp:category>Short Duration Rainfall Depth Converter</cp:category>
</cp:coreProperties>
</file>