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G:\Rach Files\Audit Website\"/>
    </mc:Choice>
  </mc:AlternateContent>
  <xr:revisionPtr revIDLastSave="0" documentId="8_{FAFB6567-23D5-4A84-A363-5D41FA89A9A5}" xr6:coauthVersionLast="45" xr6:coauthVersionMax="45" xr10:uidLastSave="{00000000-0000-0000-0000-000000000000}"/>
  <bookViews>
    <workbookView xWindow="-120" yWindow="-120" windowWidth="29040" windowHeight="15840" xr2:uid="{00000000-000D-0000-FFFF-FFFF00000000}"/>
  </bookViews>
  <sheets>
    <sheet name="Ex. Labor Distribution 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 l="1"/>
  <c r="H7" i="1"/>
  <c r="D16" i="1"/>
  <c r="D10" i="1"/>
  <c r="D11" i="1"/>
  <c r="D12" i="1"/>
  <c r="D13" i="1"/>
  <c r="D9" i="1"/>
  <c r="D6" i="1"/>
  <c r="AB12" i="1"/>
  <c r="AB13" i="1"/>
  <c r="AB16" i="1"/>
  <c r="G6" i="1"/>
  <c r="G9" i="1"/>
  <c r="G10" i="1"/>
  <c r="G11" i="1"/>
  <c r="G12" i="1"/>
  <c r="G13" i="1"/>
  <c r="G16" i="1"/>
  <c r="G5" i="1"/>
  <c r="AB9" i="1" l="1"/>
  <c r="D5" i="1"/>
  <c r="N5" i="1"/>
  <c r="H5" i="1"/>
  <c r="AB5" i="1" s="1"/>
  <c r="L5" i="1"/>
  <c r="X5" i="1"/>
  <c r="Z5" i="1"/>
  <c r="R6" i="1"/>
  <c r="H6" i="1"/>
  <c r="AB6" i="1" s="1"/>
  <c r="AB7" i="1" s="1"/>
  <c r="P6" i="1"/>
  <c r="X6" i="1"/>
  <c r="Z6" i="1"/>
  <c r="K7" i="1"/>
  <c r="M7" i="1"/>
  <c r="O7" i="1"/>
  <c r="Q7" i="1"/>
  <c r="S7" i="1"/>
  <c r="U7" i="1"/>
  <c r="W7" i="1"/>
  <c r="Y7" i="1"/>
  <c r="N9" i="1"/>
  <c r="H9" i="1"/>
  <c r="L9" i="1"/>
  <c r="V9" i="1"/>
  <c r="H10" i="1"/>
  <c r="AB10" i="1" s="1"/>
  <c r="J10" i="1"/>
  <c r="L10" i="1"/>
  <c r="N10" i="1"/>
  <c r="P10" i="1"/>
  <c r="R10" i="1"/>
  <c r="T10" i="1"/>
  <c r="V10" i="1"/>
  <c r="X10" i="1"/>
  <c r="Z10" i="1"/>
  <c r="J11" i="1"/>
  <c r="H11" i="1"/>
  <c r="AB11" i="1" s="1"/>
  <c r="X11" i="1"/>
  <c r="H12" i="1"/>
  <c r="J12" i="1"/>
  <c r="L12" i="1"/>
  <c r="N12" i="1"/>
  <c r="P12" i="1"/>
  <c r="R12" i="1"/>
  <c r="T12" i="1"/>
  <c r="V12" i="1"/>
  <c r="X12" i="1"/>
  <c r="Z12" i="1"/>
  <c r="H13" i="1"/>
  <c r="J13" i="1"/>
  <c r="L13" i="1"/>
  <c r="N13" i="1"/>
  <c r="P13" i="1"/>
  <c r="R13" i="1"/>
  <c r="T13" i="1"/>
  <c r="V13" i="1"/>
  <c r="X13" i="1"/>
  <c r="Z13" i="1"/>
  <c r="H16" i="1"/>
  <c r="J16" i="1"/>
  <c r="L16" i="1"/>
  <c r="N16" i="1"/>
  <c r="P16" i="1"/>
  <c r="R16" i="1"/>
  <c r="T16" i="1"/>
  <c r="V16" i="1"/>
  <c r="X16" i="1"/>
  <c r="Z16" i="1"/>
  <c r="AA17" i="1"/>
  <c r="X7" i="1" l="1"/>
  <c r="AA10" i="1"/>
  <c r="AA16" i="1"/>
  <c r="AA13" i="1"/>
  <c r="J9" i="1"/>
  <c r="V6" i="1"/>
  <c r="Z7" i="1"/>
  <c r="AA12" i="1"/>
  <c r="L6" i="1"/>
  <c r="L7" i="1" s="1"/>
  <c r="J5" i="1"/>
  <c r="N6" i="1"/>
  <c r="N7" i="1" s="1"/>
  <c r="Z9" i="1"/>
  <c r="J6" i="1"/>
  <c r="X9" i="1"/>
  <c r="AA9" i="1"/>
  <c r="T11" i="1"/>
  <c r="R11" i="1"/>
  <c r="V5" i="1"/>
  <c r="P11" i="1"/>
  <c r="R5" i="1"/>
  <c r="R7" i="1" s="1"/>
  <c r="L11" i="1"/>
  <c r="P9" i="1"/>
  <c r="T6" i="1"/>
  <c r="P5" i="1"/>
  <c r="P7" i="1" s="1"/>
  <c r="V11" i="1"/>
  <c r="T9" i="1"/>
  <c r="T5" i="1"/>
  <c r="N11" i="1"/>
  <c r="R9" i="1"/>
  <c r="Z11" i="1"/>
  <c r="J7" i="1" l="1"/>
  <c r="AA6" i="1"/>
  <c r="AA11" i="1"/>
  <c r="T7" i="1"/>
  <c r="V7" i="1"/>
  <c r="AA5" i="1"/>
  <c r="AA7" i="1" l="1"/>
</calcChain>
</file>

<file path=xl/sharedStrings.xml><?xml version="1.0" encoding="utf-8"?>
<sst xmlns="http://schemas.openxmlformats.org/spreadsheetml/2006/main" count="51" uniqueCount="44">
  <si>
    <t>Please indicate hourly or salary.</t>
  </si>
  <si>
    <t>H</t>
  </si>
  <si>
    <t>Dana Barrett</t>
  </si>
  <si>
    <t>Louis Tully</t>
  </si>
  <si>
    <t>Janine Melnitz</t>
  </si>
  <si>
    <t>S</t>
  </si>
  <si>
    <t>Egon Spengler</t>
  </si>
  <si>
    <t>Ray Stantz</t>
  </si>
  <si>
    <t>Example of how to show mid-year pay increases if applicable</t>
  </si>
  <si>
    <t>Peter Venkman Total</t>
  </si>
  <si>
    <t>Peter Venkman</t>
  </si>
  <si>
    <t>Total Amount</t>
  </si>
  <si>
    <t>Holiday Amount</t>
  </si>
  <si>
    <t>Holiday Hrs</t>
  </si>
  <si>
    <t>Sick Amount</t>
  </si>
  <si>
    <t>Sick Hrs</t>
  </si>
  <si>
    <t>Vacation Amount</t>
  </si>
  <si>
    <t>Vacation Hours</t>
  </si>
  <si>
    <t>Direct Selling Amount</t>
  </si>
  <si>
    <t>Direct Selling Hrs</t>
  </si>
  <si>
    <t>Pr &amp; Adv Amount</t>
  </si>
  <si>
    <t>PR &amp; Adv Hrs</t>
  </si>
  <si>
    <t>B&amp;P Amount</t>
  </si>
  <si>
    <t>B&amp;P Hrs</t>
  </si>
  <si>
    <t>Admin Amount</t>
  </si>
  <si>
    <t>Admin Hrs</t>
  </si>
  <si>
    <t>OT Premium Amount</t>
  </si>
  <si>
    <t>Direct OT Hours</t>
  </si>
  <si>
    <t>Direct Amount</t>
  </si>
  <si>
    <t>Direct Hrs</t>
  </si>
  <si>
    <t>Total Hrs Worked</t>
  </si>
  <si>
    <t>Standard Hourly Rate (based on 2,080 Hours)</t>
  </si>
  <si>
    <t>Salary/ Hrly</t>
  </si>
  <si>
    <t>Work Days</t>
  </si>
  <si>
    <t>End Date</t>
  </si>
  <si>
    <t>Start Date</t>
  </si>
  <si>
    <t>Employee</t>
  </si>
  <si>
    <t>Fiscal Year Ended 12/31/2018</t>
  </si>
  <si>
    <t>XYZ, Inc. Labor Distribution Report</t>
  </si>
  <si>
    <t>Annual Salary or Hourly Rate</t>
  </si>
  <si>
    <t>Labor Variance</t>
  </si>
  <si>
    <t>Winston Zeddemore</t>
  </si>
  <si>
    <r>
      <rPr>
        <b/>
        <vertAlign val="superscript"/>
        <sz val="12"/>
        <color theme="1"/>
        <rFont val="Times New Roman"/>
        <family val="1"/>
      </rPr>
      <t>1</t>
    </r>
    <r>
      <rPr>
        <b/>
        <sz val="12"/>
        <color theme="1"/>
        <rFont val="Times New Roman"/>
        <family val="1"/>
      </rPr>
      <t>Totals</t>
    </r>
  </si>
  <si>
    <r>
      <rPr>
        <b/>
        <vertAlign val="superscript"/>
        <sz val="12"/>
        <color theme="1"/>
        <rFont val="Times New Roman"/>
        <family val="1"/>
      </rPr>
      <t>1</t>
    </r>
    <r>
      <rPr>
        <sz val="12"/>
        <color theme="1"/>
        <rFont val="Times New Roman"/>
        <family val="1"/>
      </rPr>
      <t>This LDR example is meant to show the calculations for hourly and salaried employees including mid year pay raises.  The table itself is truncated and the totals line demonstrates how the numbers from the LDR coincide with the other example financial statements.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</si>
</sst>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7" formatCode="&quot;$&quot;#,##0.00_);\(&quot;$&quot;#,##0.00\)"/>
  </numFmts>
  <fonts count="6" x14ac:knownFonts="1">
    <font>
      <sz val="11"/>
      <color theme="1"/>
      <name val="Calibri"/>
      <family val="2"/>
      <scheme val="minor"/>
    </font>
    <font>
      <sz val="12"/>
      <color theme="1"/>
      <name val="Times New Roman"/>
      <family val="1"/>
    </font>
    <font>
      <vertAlign val="superscript"/>
      <sz val="12"/>
      <color theme="1"/>
      <name val="Times New Roman"/>
      <family val="1"/>
    </font>
    <font>
      <b/>
      <vertAlign val="superscript"/>
      <sz val="12"/>
      <color theme="1"/>
      <name val="Times New Roman"/>
      <family val="1"/>
    </font>
    <font>
      <b/>
      <sz val="12"/>
      <color theme="1"/>
      <name val="Times New Roman"/>
      <family val="1"/>
    </font>
    <font>
      <b/>
      <sz val="14"/>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2" borderId="0" xfId="0" applyFont="1" applyFill="1"/>
    <xf numFmtId="0" fontId="2" fillId="2" borderId="0" xfId="0" applyFont="1" applyFill="1"/>
    <xf numFmtId="7" fontId="1" fillId="0" borderId="0" xfId="0" applyNumberFormat="1" applyFont="1"/>
    <xf numFmtId="0" fontId="4" fillId="0" borderId="0" xfId="0" applyFont="1"/>
    <xf numFmtId="5" fontId="4" fillId="0" borderId="1" xfId="0" applyNumberFormat="1" applyFont="1" applyBorder="1"/>
    <xf numFmtId="0" fontId="4" fillId="0" borderId="1" xfId="0" applyFont="1" applyBorder="1"/>
    <xf numFmtId="0" fontId="4" fillId="2" borderId="1" xfId="0" applyFont="1" applyFill="1" applyBorder="1"/>
    <xf numFmtId="5" fontId="1" fillId="0" borderId="0" xfId="0" applyNumberFormat="1" applyFont="1"/>
    <xf numFmtId="7" fontId="1" fillId="0" borderId="0" xfId="0" applyNumberFormat="1" applyFont="1" applyFill="1" applyBorder="1"/>
    <xf numFmtId="0" fontId="1" fillId="0" borderId="0" xfId="0" applyFont="1" applyFill="1" applyBorder="1"/>
    <xf numFmtId="5" fontId="1" fillId="0" borderId="0" xfId="0" applyNumberFormat="1" applyFont="1" applyBorder="1"/>
    <xf numFmtId="0" fontId="1" fillId="0" borderId="0" xfId="0" applyFont="1" applyBorder="1"/>
    <xf numFmtId="5" fontId="1" fillId="0" borderId="2" xfId="0" applyNumberFormat="1" applyFont="1" applyBorder="1"/>
    <xf numFmtId="0" fontId="1" fillId="0" borderId="2" xfId="0" applyFont="1" applyBorder="1"/>
    <xf numFmtId="0" fontId="1" fillId="0" borderId="2" xfId="0" applyFont="1" applyBorder="1" applyAlignment="1">
      <alignment horizontal="left" indent="1"/>
    </xf>
    <xf numFmtId="0" fontId="1" fillId="0" borderId="0" xfId="0" applyNumberFormat="1" applyFont="1"/>
    <xf numFmtId="14" fontId="1" fillId="0" borderId="0" xfId="0" applyNumberFormat="1" applyFont="1"/>
    <xf numFmtId="0" fontId="4" fillId="0" borderId="0" xfId="0" applyFont="1" applyAlignment="1">
      <alignment horizontal="center" wrapText="1"/>
    </xf>
    <xf numFmtId="0" fontId="4" fillId="0" borderId="3" xfId="0" applyFont="1" applyBorder="1" applyAlignment="1">
      <alignment horizontal="center" wrapText="1"/>
    </xf>
    <xf numFmtId="7" fontId="1" fillId="0" borderId="4" xfId="0" applyNumberFormat="1" applyFont="1" applyBorder="1"/>
    <xf numFmtId="0" fontId="1" fillId="0" borderId="0" xfId="0" applyFont="1" applyFill="1"/>
    <xf numFmtId="0" fontId="1" fillId="2" borderId="0" xfId="0" applyFont="1" applyFill="1" applyBorder="1" applyAlignment="1">
      <alignment horizontal="left" vertical="top"/>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295275</xdr:colOff>
      <xdr:row>13</xdr:row>
      <xdr:rowOff>9528</xdr:rowOff>
    </xdr:from>
    <xdr:to>
      <xdr:col>0</xdr:col>
      <xdr:colOff>552451</xdr:colOff>
      <xdr:row>15</xdr:row>
      <xdr:rowOff>0</xdr:rowOff>
    </xdr:to>
    <xdr:cxnSp macro="">
      <xdr:nvCxnSpPr>
        <xdr:cNvPr id="2" name="Elbow Connector 1">
          <a:extLst>
            <a:ext uri="{FF2B5EF4-FFF2-40B4-BE49-F238E27FC236}">
              <a16:creationId xmlns:a16="http://schemas.microsoft.com/office/drawing/2014/main" id="{00000000-0008-0000-0000-000002000000}"/>
            </a:ext>
          </a:extLst>
        </xdr:cNvPr>
        <xdr:cNvCxnSpPr/>
      </xdr:nvCxnSpPr>
      <xdr:spPr>
        <a:xfrm rot="16200000" flipH="1">
          <a:off x="238127" y="2543176"/>
          <a:ext cx="371472" cy="257176"/>
        </a:xfrm>
        <a:prstGeom prst="bentConnector3">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295275</xdr:colOff>
      <xdr:row>13</xdr:row>
      <xdr:rowOff>9528</xdr:rowOff>
    </xdr:from>
    <xdr:to>
      <xdr:col>0</xdr:col>
      <xdr:colOff>552451</xdr:colOff>
      <xdr:row>15</xdr:row>
      <xdr:rowOff>0</xdr:rowOff>
    </xdr:to>
    <xdr:cxnSp macro="">
      <xdr:nvCxnSpPr>
        <xdr:cNvPr id="3" name="Elbow Connector 2">
          <a:extLst>
            <a:ext uri="{FF2B5EF4-FFF2-40B4-BE49-F238E27FC236}">
              <a16:creationId xmlns:a16="http://schemas.microsoft.com/office/drawing/2014/main" id="{00000000-0008-0000-0000-000003000000}"/>
            </a:ext>
          </a:extLst>
        </xdr:cNvPr>
        <xdr:cNvCxnSpPr/>
      </xdr:nvCxnSpPr>
      <xdr:spPr>
        <a:xfrm rot="16200000" flipH="1">
          <a:off x="238127" y="2543176"/>
          <a:ext cx="371472" cy="257176"/>
        </a:xfrm>
        <a:prstGeom prst="bentConnector3">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B1" workbookViewId="0">
      <selection activeCell="AB18" sqref="AB18"/>
    </sheetView>
  </sheetViews>
  <sheetFormatPr defaultColWidth="9.140625" defaultRowHeight="15.75" x14ac:dyDescent="0.25"/>
  <cols>
    <col min="1" max="1" width="20.28515625" style="1" bestFit="1" customWidth="1"/>
    <col min="2" max="2" width="9" style="1" customWidth="1"/>
    <col min="3" max="3" width="11.28515625" style="1" customWidth="1"/>
    <col min="4" max="4" width="6.42578125" style="1" customWidth="1"/>
    <col min="5" max="5" width="7.7109375" style="1" bestFit="1" customWidth="1"/>
    <col min="6" max="6" width="13.28515625" style="1" bestFit="1" customWidth="1"/>
    <col min="7" max="7" width="9.28515625" style="1" bestFit="1" customWidth="1"/>
    <col min="8" max="8" width="8.7109375" style="1" bestFit="1" customWidth="1"/>
    <col min="9" max="9" width="7" style="1" customWidth="1"/>
    <col min="10" max="10" width="13.28515625" style="1" customWidth="1"/>
    <col min="11" max="11" width="7" style="1" customWidth="1"/>
    <col min="12" max="12" width="12" style="1" customWidth="1"/>
    <col min="13" max="13" width="7.140625" style="1" customWidth="1"/>
    <col min="14" max="14" width="13.28515625" style="1" customWidth="1"/>
    <col min="15" max="15" width="5.7109375" style="1" customWidth="1"/>
    <col min="16" max="16" width="12" style="1" customWidth="1"/>
    <col min="17" max="17" width="9" style="1" customWidth="1"/>
    <col min="18" max="18" width="12" style="1" customWidth="1"/>
    <col min="19" max="19" width="7.42578125" style="1" customWidth="1"/>
    <col min="20" max="20" width="10.28515625" style="1" customWidth="1"/>
    <col min="21" max="21" width="9.42578125" style="1" customWidth="1"/>
    <col min="22" max="22" width="12" style="1" customWidth="1"/>
    <col min="23" max="23" width="5.140625" style="1" customWidth="1"/>
    <col min="24" max="24" width="10.28515625" style="1" customWidth="1"/>
    <col min="25" max="25" width="8.42578125" style="1" customWidth="1"/>
    <col min="26" max="26" width="12" style="1" customWidth="1"/>
    <col min="27" max="27" width="13.28515625" style="1" bestFit="1" customWidth="1"/>
    <col min="28" max="28" width="14" style="1" bestFit="1" customWidth="1"/>
    <col min="29" max="16384" width="9.140625" style="1"/>
  </cols>
  <sheetData>
    <row r="1" spans="1:28" ht="18.75" x14ac:dyDescent="0.3">
      <c r="A1" s="24" t="s">
        <v>38</v>
      </c>
      <c r="B1" s="24"/>
      <c r="C1" s="24"/>
      <c r="D1" s="24"/>
      <c r="E1" s="24"/>
      <c r="F1" s="24"/>
      <c r="G1" s="24"/>
      <c r="H1" s="24"/>
      <c r="I1" s="24"/>
      <c r="J1" s="24"/>
      <c r="K1" s="24"/>
      <c r="L1" s="24"/>
      <c r="M1" s="24"/>
      <c r="N1" s="24"/>
      <c r="O1" s="24"/>
      <c r="P1" s="24"/>
      <c r="Q1" s="24"/>
      <c r="R1" s="24"/>
      <c r="S1" s="24"/>
      <c r="T1" s="24"/>
      <c r="U1" s="24"/>
      <c r="V1" s="24"/>
      <c r="W1" s="24"/>
      <c r="X1" s="24"/>
      <c r="Y1" s="24"/>
      <c r="Z1" s="24"/>
      <c r="AA1" s="24"/>
      <c r="AB1" s="24"/>
    </row>
    <row r="2" spans="1:28" ht="18.75" x14ac:dyDescent="0.3">
      <c r="A2" s="24" t="s">
        <v>37</v>
      </c>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x14ac:dyDescent="0.25">
      <c r="F3" s="4"/>
    </row>
    <row r="4" spans="1:28" s="19" customFormat="1" ht="95.25" thickBot="1" x14ac:dyDescent="0.3">
      <c r="A4" s="20" t="s">
        <v>36</v>
      </c>
      <c r="B4" s="20" t="s">
        <v>35</v>
      </c>
      <c r="C4" s="20" t="s">
        <v>34</v>
      </c>
      <c r="D4" s="20" t="s">
        <v>33</v>
      </c>
      <c r="E4" s="20" t="s">
        <v>32</v>
      </c>
      <c r="F4" s="20" t="s">
        <v>39</v>
      </c>
      <c r="G4" s="20" t="s">
        <v>31</v>
      </c>
      <c r="H4" s="20" t="s">
        <v>30</v>
      </c>
      <c r="I4" s="20" t="s">
        <v>29</v>
      </c>
      <c r="J4" s="20" t="s">
        <v>28</v>
      </c>
      <c r="K4" s="20" t="s">
        <v>27</v>
      </c>
      <c r="L4" s="20" t="s">
        <v>26</v>
      </c>
      <c r="M4" s="20" t="s">
        <v>25</v>
      </c>
      <c r="N4" s="20" t="s">
        <v>24</v>
      </c>
      <c r="O4" s="20" t="s">
        <v>23</v>
      </c>
      <c r="P4" s="20" t="s">
        <v>22</v>
      </c>
      <c r="Q4" s="20" t="s">
        <v>21</v>
      </c>
      <c r="R4" s="20" t="s">
        <v>20</v>
      </c>
      <c r="S4" s="20" t="s">
        <v>19</v>
      </c>
      <c r="T4" s="20" t="s">
        <v>18</v>
      </c>
      <c r="U4" s="20" t="s">
        <v>17</v>
      </c>
      <c r="V4" s="20" t="s">
        <v>16</v>
      </c>
      <c r="W4" s="20" t="s">
        <v>15</v>
      </c>
      <c r="X4" s="20" t="s">
        <v>14</v>
      </c>
      <c r="Y4" s="20" t="s">
        <v>13</v>
      </c>
      <c r="Z4" s="20" t="s">
        <v>12</v>
      </c>
      <c r="AA4" s="20" t="s">
        <v>11</v>
      </c>
      <c r="AB4" s="20" t="s">
        <v>40</v>
      </c>
    </row>
    <row r="5" spans="1:28" x14ac:dyDescent="0.25">
      <c r="A5" s="1" t="s">
        <v>10</v>
      </c>
      <c r="B5" s="18">
        <v>43101</v>
      </c>
      <c r="C5" s="18">
        <v>43281</v>
      </c>
      <c r="D5" s="17">
        <f>NETWORKDAYS(B5,C5)</f>
        <v>130</v>
      </c>
      <c r="E5" s="17" t="s">
        <v>5</v>
      </c>
      <c r="F5" s="4">
        <v>45000</v>
      </c>
      <c r="G5" s="4">
        <f>IF(E5="s",F5/2080,F5)</f>
        <v>21.634615384615383</v>
      </c>
      <c r="H5" s="1">
        <f>I5+K5+M5+O5+Q5+S5+U5+W5+Y5</f>
        <v>1160</v>
      </c>
      <c r="I5" s="1">
        <v>449</v>
      </c>
      <c r="J5" s="9">
        <f>I5*G5</f>
        <v>9713.9423076923067</v>
      </c>
      <c r="L5" s="9">
        <f>K5*G5</f>
        <v>0</v>
      </c>
      <c r="M5" s="1">
        <v>461</v>
      </c>
      <c r="N5" s="9">
        <f>M5*G5</f>
        <v>9973.5576923076915</v>
      </c>
      <c r="O5" s="1">
        <v>64</v>
      </c>
      <c r="P5" s="9">
        <f>O5*G5</f>
        <v>1384.6153846153845</v>
      </c>
      <c r="R5" s="9">
        <f>Q5*G5</f>
        <v>0</v>
      </c>
      <c r="S5" s="1">
        <v>56</v>
      </c>
      <c r="T5" s="9">
        <f>S5*G5</f>
        <v>1211.5384615384614</v>
      </c>
      <c r="U5" s="1">
        <v>16</v>
      </c>
      <c r="V5" s="9">
        <f>U5*G5</f>
        <v>346.15384615384613</v>
      </c>
      <c r="W5" s="1">
        <v>82</v>
      </c>
      <c r="X5" s="9">
        <f>W5*G5</f>
        <v>1774.0384615384614</v>
      </c>
      <c r="Y5" s="1">
        <v>32</v>
      </c>
      <c r="Z5" s="9">
        <f>Y5*G5</f>
        <v>692.30769230769226</v>
      </c>
      <c r="AA5" s="9">
        <f>J5+L5+N5+P5+R5+T5+V5+X5+Z5</f>
        <v>25096.153846153844</v>
      </c>
      <c r="AB5" s="4">
        <f>IF(E5="s", IF(H5=(D5*8),0,((D5*8)-H5)*G5),0)</f>
        <v>-2596.1538461538462</v>
      </c>
    </row>
    <row r="6" spans="1:28" x14ac:dyDescent="0.25">
      <c r="A6" s="1" t="s">
        <v>10</v>
      </c>
      <c r="B6" s="18">
        <v>43282</v>
      </c>
      <c r="C6" s="18">
        <v>43465</v>
      </c>
      <c r="D6" s="17">
        <f>NETWORKDAYS(B6,C6)</f>
        <v>131</v>
      </c>
      <c r="E6" s="17" t="s">
        <v>5</v>
      </c>
      <c r="F6" s="4">
        <v>55000</v>
      </c>
      <c r="G6" s="21">
        <f t="shared" ref="G6:G16" si="0">IF(E6="s",F6/2080,F6)</f>
        <v>26.442307692307693</v>
      </c>
      <c r="H6" s="1">
        <f>I6+K6+M6+O6+Q6+S6+U6+W6+Y6</f>
        <v>1044</v>
      </c>
      <c r="I6" s="1">
        <v>231</v>
      </c>
      <c r="J6" s="9">
        <f>I6*G6</f>
        <v>6108.1730769230771</v>
      </c>
      <c r="L6" s="9">
        <f>K6*G6</f>
        <v>0</v>
      </c>
      <c r="M6" s="1">
        <v>315</v>
      </c>
      <c r="N6" s="9">
        <f>M6*G6</f>
        <v>8329.3269230769238</v>
      </c>
      <c r="O6" s="1">
        <v>176</v>
      </c>
      <c r="P6" s="9">
        <f>O6*G6</f>
        <v>4653.8461538461543</v>
      </c>
      <c r="R6" s="9">
        <f>Q6*G6</f>
        <v>0</v>
      </c>
      <c r="S6" s="1">
        <v>220</v>
      </c>
      <c r="T6" s="9">
        <f>S6*G6</f>
        <v>5817.3076923076924</v>
      </c>
      <c r="U6" s="1">
        <v>54</v>
      </c>
      <c r="V6" s="9">
        <f>U6*G6</f>
        <v>1427.8846153846155</v>
      </c>
      <c r="X6" s="9">
        <f>W6*G6</f>
        <v>0</v>
      </c>
      <c r="Y6" s="1">
        <v>48</v>
      </c>
      <c r="Z6" s="9">
        <f>Y6*G6</f>
        <v>1269.2307692307693</v>
      </c>
      <c r="AA6" s="9">
        <f>J6+L6+N6+P6+R6+T6+V6+X6+Z6</f>
        <v>27605.769230769234</v>
      </c>
      <c r="AB6" s="21">
        <f t="shared" ref="AB6:AB16" si="1">IF(E6="s", IF(H6=(D6*8),0,((D6*8)-H6)*G6),0)</f>
        <v>105.76923076923077</v>
      </c>
    </row>
    <row r="7" spans="1:28" x14ac:dyDescent="0.25">
      <c r="A7" s="16" t="s">
        <v>9</v>
      </c>
      <c r="B7" s="15"/>
      <c r="C7" s="15"/>
      <c r="D7" s="15"/>
      <c r="E7" s="15"/>
      <c r="F7" s="15"/>
      <c r="G7" s="4"/>
      <c r="H7" s="15">
        <f>H5+H6</f>
        <v>2204</v>
      </c>
      <c r="I7" s="15">
        <f>I5+I6</f>
        <v>680</v>
      </c>
      <c r="J7" s="14">
        <f t="shared" ref="J7:AA7" si="2">J5+J6</f>
        <v>15822.115384615383</v>
      </c>
      <c r="K7" s="15">
        <f t="shared" si="2"/>
        <v>0</v>
      </c>
      <c r="L7" s="14">
        <f t="shared" si="2"/>
        <v>0</v>
      </c>
      <c r="M7" s="15">
        <f t="shared" si="2"/>
        <v>776</v>
      </c>
      <c r="N7" s="14">
        <f t="shared" si="2"/>
        <v>18302.884615384617</v>
      </c>
      <c r="O7" s="15">
        <f t="shared" si="2"/>
        <v>240</v>
      </c>
      <c r="P7" s="14">
        <f t="shared" si="2"/>
        <v>6038.461538461539</v>
      </c>
      <c r="Q7" s="15">
        <f t="shared" si="2"/>
        <v>0</v>
      </c>
      <c r="R7" s="14">
        <f t="shared" si="2"/>
        <v>0</v>
      </c>
      <c r="S7" s="15">
        <f t="shared" si="2"/>
        <v>276</v>
      </c>
      <c r="T7" s="14">
        <f t="shared" si="2"/>
        <v>7028.8461538461543</v>
      </c>
      <c r="U7" s="15">
        <f t="shared" si="2"/>
        <v>70</v>
      </c>
      <c r="V7" s="14">
        <f t="shared" si="2"/>
        <v>1774.0384615384617</v>
      </c>
      <c r="W7" s="15">
        <f t="shared" si="2"/>
        <v>82</v>
      </c>
      <c r="X7" s="14">
        <f t="shared" si="2"/>
        <v>1774.0384615384614</v>
      </c>
      <c r="Y7" s="15">
        <f t="shared" si="2"/>
        <v>80</v>
      </c>
      <c r="Z7" s="14">
        <f t="shared" si="2"/>
        <v>1961.5384615384614</v>
      </c>
      <c r="AA7" s="14">
        <f t="shared" si="2"/>
        <v>52701.923076923078</v>
      </c>
      <c r="AB7" s="4">
        <f>SUM(AB5:AB6)</f>
        <v>-2490.3846153846152</v>
      </c>
    </row>
    <row r="8" spans="1:28" x14ac:dyDescent="0.25">
      <c r="A8" s="23" t="s">
        <v>8</v>
      </c>
      <c r="B8" s="23"/>
      <c r="C8" s="23"/>
      <c r="D8" s="23"/>
      <c r="E8" s="23"/>
      <c r="F8" s="23"/>
      <c r="G8" s="4"/>
      <c r="H8" s="13"/>
      <c r="I8" s="13"/>
      <c r="J8" s="12"/>
      <c r="K8" s="13"/>
      <c r="L8" s="12"/>
      <c r="M8" s="13"/>
      <c r="N8" s="12"/>
      <c r="O8" s="13"/>
      <c r="P8" s="12"/>
      <c r="Q8" s="13"/>
      <c r="R8" s="12"/>
      <c r="S8" s="13"/>
      <c r="T8" s="12"/>
      <c r="U8" s="13"/>
      <c r="V8" s="12"/>
      <c r="W8" s="13"/>
      <c r="X8" s="12"/>
      <c r="Y8" s="13"/>
      <c r="Z8" s="12"/>
      <c r="AA8" s="9"/>
      <c r="AB8" s="4"/>
    </row>
    <row r="9" spans="1:28" x14ac:dyDescent="0.25">
      <c r="A9" s="1" t="s">
        <v>7</v>
      </c>
      <c r="B9" s="18">
        <v>43101</v>
      </c>
      <c r="C9" s="18">
        <v>43465</v>
      </c>
      <c r="D9" s="1">
        <f>NETWORKDAYS(B9,C9)</f>
        <v>261</v>
      </c>
      <c r="E9" s="11" t="s">
        <v>5</v>
      </c>
      <c r="F9" s="10">
        <v>75000</v>
      </c>
      <c r="G9" s="4">
        <f t="shared" si="0"/>
        <v>36.057692307692307</v>
      </c>
      <c r="H9" s="1">
        <f>I9+K9+M9+O9+Q9+S9+U9+W9+Y9</f>
        <v>2115</v>
      </c>
      <c r="I9" s="1">
        <v>1488</v>
      </c>
      <c r="J9" s="9">
        <f>I9*G9</f>
        <v>53653.846153846149</v>
      </c>
      <c r="L9" s="9">
        <f>K9*G9</f>
        <v>0</v>
      </c>
      <c r="M9" s="1">
        <v>245</v>
      </c>
      <c r="N9" s="9">
        <f>M9*G9</f>
        <v>8834.1346153846152</v>
      </c>
      <c r="O9" s="1">
        <v>168</v>
      </c>
      <c r="P9" s="9">
        <f>O9*G9</f>
        <v>6057.6923076923076</v>
      </c>
      <c r="R9" s="9">
        <f>Q9*G9</f>
        <v>0</v>
      </c>
      <c r="T9" s="9">
        <f>S9*G9</f>
        <v>0</v>
      </c>
      <c r="U9" s="1">
        <v>80</v>
      </c>
      <c r="V9" s="9">
        <f>U9*G9</f>
        <v>2884.6153846153848</v>
      </c>
      <c r="W9" s="1">
        <v>54</v>
      </c>
      <c r="X9" s="9">
        <f>W9*G9</f>
        <v>1947.1153846153845</v>
      </c>
      <c r="Y9" s="1">
        <v>80</v>
      </c>
      <c r="Z9" s="9">
        <f>Y9*G9</f>
        <v>2884.6153846153848</v>
      </c>
      <c r="AA9" s="9">
        <f>J9+L9+N9+P9+R9+T9+V9+X9+Z9</f>
        <v>76262.019230769249</v>
      </c>
      <c r="AB9" s="4">
        <f>IF(E9="s", IF(H9=(D9*8),0,((D9*8)-H9)*G9),0)</f>
        <v>-973.55769230769226</v>
      </c>
    </row>
    <row r="10" spans="1:28" x14ac:dyDescent="0.25">
      <c r="A10" s="1" t="s">
        <v>6</v>
      </c>
      <c r="B10" s="18">
        <v>43101</v>
      </c>
      <c r="C10" s="18">
        <v>43465</v>
      </c>
      <c r="D10" s="1">
        <f t="shared" ref="D10:D16" si="3">NETWORKDAYS(B10,C10)</f>
        <v>261</v>
      </c>
      <c r="E10" s="11" t="s">
        <v>5</v>
      </c>
      <c r="F10" s="10">
        <v>120000</v>
      </c>
      <c r="G10" s="4">
        <f t="shared" si="0"/>
        <v>57.692307692307693</v>
      </c>
      <c r="H10" s="1">
        <f>I10+K10+M10+O10+Q10+S10+U10+W10+Y10</f>
        <v>2181</v>
      </c>
      <c r="I10" s="1">
        <v>865</v>
      </c>
      <c r="J10" s="9">
        <f>I10*G10</f>
        <v>49903.846153846156</v>
      </c>
      <c r="L10" s="9">
        <f>K10*G10</f>
        <v>0</v>
      </c>
      <c r="M10" s="1">
        <v>220</v>
      </c>
      <c r="N10" s="9">
        <f>M10*G10</f>
        <v>12692.307692307693</v>
      </c>
      <c r="O10" s="1">
        <v>610</v>
      </c>
      <c r="P10" s="9">
        <f>O10*G10</f>
        <v>35192.307692307695</v>
      </c>
      <c r="R10" s="9">
        <f>Q10*G10</f>
        <v>0</v>
      </c>
      <c r="S10" s="1">
        <v>230</v>
      </c>
      <c r="T10" s="9">
        <f>S10*G10</f>
        <v>13269.23076923077</v>
      </c>
      <c r="U10" s="1">
        <v>96</v>
      </c>
      <c r="V10" s="9">
        <f>U10*G10</f>
        <v>5538.461538461539</v>
      </c>
      <c r="W10" s="1">
        <v>80</v>
      </c>
      <c r="X10" s="9">
        <f>W10*G10</f>
        <v>4615.3846153846152</v>
      </c>
      <c r="Y10" s="1">
        <v>80</v>
      </c>
      <c r="Z10" s="9">
        <f>Y10*G10</f>
        <v>4615.3846153846152</v>
      </c>
      <c r="AA10" s="9">
        <f>J10+L10+N10+P10+R10+T10+V10+X10+Z10</f>
        <v>125826.92307692306</v>
      </c>
      <c r="AB10" s="4">
        <f t="shared" si="1"/>
        <v>-5365.3846153846152</v>
      </c>
    </row>
    <row r="11" spans="1:28" ht="18.75" x14ac:dyDescent="0.25">
      <c r="A11" s="22" t="s">
        <v>41</v>
      </c>
      <c r="B11" s="18">
        <v>43101</v>
      </c>
      <c r="C11" s="18">
        <v>43465</v>
      </c>
      <c r="D11" s="1">
        <f t="shared" si="3"/>
        <v>261</v>
      </c>
      <c r="E11" s="1" t="s">
        <v>5</v>
      </c>
      <c r="F11" s="4">
        <v>120000</v>
      </c>
      <c r="G11" s="4">
        <f t="shared" si="0"/>
        <v>57.692307692307693</v>
      </c>
      <c r="H11" s="1">
        <f>I11+K11+M11+O11+Q11+S11+U11+W11+Y11</f>
        <v>2028</v>
      </c>
      <c r="I11" s="1">
        <v>318</v>
      </c>
      <c r="J11" s="9">
        <f>I11*G11</f>
        <v>18346.153846153848</v>
      </c>
      <c r="L11" s="9">
        <f>K11*G11</f>
        <v>0</v>
      </c>
      <c r="M11" s="1">
        <v>426</v>
      </c>
      <c r="N11" s="9">
        <f>M11*G11</f>
        <v>24576.923076923078</v>
      </c>
      <c r="O11" s="1">
        <v>175</v>
      </c>
      <c r="P11" s="9">
        <f>O11*G11</f>
        <v>10096.153846153846</v>
      </c>
      <c r="Q11" s="1">
        <v>321</v>
      </c>
      <c r="R11" s="9">
        <f>Q11*G11</f>
        <v>18519.23076923077</v>
      </c>
      <c r="S11" s="1">
        <v>564</v>
      </c>
      <c r="T11" s="9">
        <f>S11*G11</f>
        <v>32538.461538461539</v>
      </c>
      <c r="U11" s="1">
        <v>120</v>
      </c>
      <c r="V11" s="9">
        <f>U11*G11</f>
        <v>6923.0769230769229</v>
      </c>
      <c r="W11" s="1">
        <v>24</v>
      </c>
      <c r="X11" s="9">
        <f>W11*G11</f>
        <v>1384.6153846153848</v>
      </c>
      <c r="Y11" s="1">
        <v>80</v>
      </c>
      <c r="Z11" s="9">
        <f>Y11*G11</f>
        <v>4615.3846153846152</v>
      </c>
      <c r="AA11" s="9">
        <f>J11+L11+N11+P11+R11+T11+V11+X11+Z11</f>
        <v>116999.99999999999</v>
      </c>
      <c r="AB11" s="4">
        <f t="shared" si="1"/>
        <v>3461.5384615384614</v>
      </c>
    </row>
    <row r="12" spans="1:28" x14ac:dyDescent="0.25">
      <c r="A12" s="1" t="s">
        <v>4</v>
      </c>
      <c r="B12" s="18">
        <v>43101</v>
      </c>
      <c r="C12" s="18">
        <v>43465</v>
      </c>
      <c r="D12" s="1">
        <f t="shared" si="3"/>
        <v>261</v>
      </c>
      <c r="E12" s="11" t="s">
        <v>1</v>
      </c>
      <c r="F12" s="4">
        <v>27.5</v>
      </c>
      <c r="G12" s="4">
        <f t="shared" si="0"/>
        <v>27.5</v>
      </c>
      <c r="H12" s="1">
        <f>I12+K12+M12+O12+Q12+S12+U12+W12+Y12</f>
        <v>2080</v>
      </c>
      <c r="I12" s="1">
        <v>0</v>
      </c>
      <c r="J12" s="9">
        <f>I12*G12</f>
        <v>0</v>
      </c>
      <c r="L12" s="9">
        <f>K12*G12</f>
        <v>0</v>
      </c>
      <c r="M12" s="1">
        <v>1724</v>
      </c>
      <c r="N12" s="9">
        <f>M12*G12</f>
        <v>47410</v>
      </c>
      <c r="O12" s="1">
        <v>120</v>
      </c>
      <c r="P12" s="9">
        <f>O12*G12</f>
        <v>3300</v>
      </c>
      <c r="R12" s="9">
        <f>Q12*G12</f>
        <v>0</v>
      </c>
      <c r="T12" s="9">
        <f>S12*G12</f>
        <v>0</v>
      </c>
      <c r="U12" s="1">
        <v>80</v>
      </c>
      <c r="V12" s="9">
        <f>U12*G12</f>
        <v>2200</v>
      </c>
      <c r="W12" s="1">
        <v>76</v>
      </c>
      <c r="X12" s="9">
        <f>W12*G12</f>
        <v>2090</v>
      </c>
      <c r="Y12" s="1">
        <v>80</v>
      </c>
      <c r="Z12" s="9">
        <f>Y12*G12</f>
        <v>2200</v>
      </c>
      <c r="AA12" s="9">
        <f>J12+L12+N12+P12+R12+T12+V12+X12+Z12</f>
        <v>57200</v>
      </c>
      <c r="AB12" s="4">
        <f t="shared" si="1"/>
        <v>0</v>
      </c>
    </row>
    <row r="13" spans="1:28" x14ac:dyDescent="0.25">
      <c r="A13" s="1" t="s">
        <v>3</v>
      </c>
      <c r="B13" s="18">
        <v>43101</v>
      </c>
      <c r="C13" s="18">
        <v>43465</v>
      </c>
      <c r="D13" s="1">
        <f t="shared" si="3"/>
        <v>261</v>
      </c>
      <c r="E13" s="1" t="s">
        <v>1</v>
      </c>
      <c r="F13" s="4">
        <v>30</v>
      </c>
      <c r="G13" s="4">
        <f t="shared" si="0"/>
        <v>30</v>
      </c>
      <c r="H13" s="1">
        <f>I13+K13+M13+O13+Q13+S13+U13+W13+Y13</f>
        <v>1894</v>
      </c>
      <c r="I13" s="1">
        <v>1059</v>
      </c>
      <c r="J13" s="9">
        <f>I13*G13</f>
        <v>31770</v>
      </c>
      <c r="K13" s="1">
        <v>78</v>
      </c>
      <c r="L13" s="9">
        <f>K13*(G13*1.5)</f>
        <v>3510</v>
      </c>
      <c r="M13" s="1">
        <v>549</v>
      </c>
      <c r="N13" s="9">
        <f>M13*G13</f>
        <v>16470</v>
      </c>
      <c r="P13" s="9">
        <f>O13*G13</f>
        <v>0</v>
      </c>
      <c r="R13" s="9">
        <f>Q13*G13</f>
        <v>0</v>
      </c>
      <c r="T13" s="9">
        <f>S13*G13</f>
        <v>0</v>
      </c>
      <c r="U13" s="1">
        <v>80</v>
      </c>
      <c r="V13" s="9">
        <f>U13*G13</f>
        <v>2400</v>
      </c>
      <c r="W13" s="1">
        <v>48</v>
      </c>
      <c r="X13" s="9">
        <f>W13*G13</f>
        <v>1440</v>
      </c>
      <c r="Y13" s="1">
        <v>80</v>
      </c>
      <c r="Z13" s="9">
        <f>Y13*G13</f>
        <v>2400</v>
      </c>
      <c r="AA13" s="9">
        <f>J13+L13+N13+P13+R13+T13+V13+X13+Z13</f>
        <v>57990</v>
      </c>
      <c r="AB13" s="4">
        <f t="shared" si="1"/>
        <v>0</v>
      </c>
    </row>
    <row r="14" spans="1:28" x14ac:dyDescent="0.25">
      <c r="B14" s="18"/>
      <c r="C14" s="18"/>
      <c r="F14" s="4"/>
      <c r="G14" s="4"/>
      <c r="J14" s="9"/>
      <c r="L14" s="9"/>
      <c r="N14" s="9"/>
      <c r="P14" s="9"/>
      <c r="R14" s="9"/>
      <c r="T14" s="9"/>
      <c r="V14" s="9"/>
      <c r="X14" s="9"/>
      <c r="Z14" s="9"/>
      <c r="AA14" s="9"/>
      <c r="AB14" s="4"/>
    </row>
    <row r="15" spans="1:28" x14ac:dyDescent="0.25">
      <c r="B15" s="18"/>
      <c r="C15" s="18"/>
      <c r="F15" s="4"/>
      <c r="G15" s="4"/>
      <c r="J15" s="9"/>
      <c r="L15" s="9"/>
      <c r="N15" s="9"/>
      <c r="P15" s="9"/>
      <c r="R15" s="9"/>
      <c r="T15" s="9"/>
      <c r="V15" s="9"/>
      <c r="X15" s="9"/>
      <c r="Z15" s="9"/>
      <c r="AA15" s="9"/>
      <c r="AB15" s="4"/>
    </row>
    <row r="16" spans="1:28" x14ac:dyDescent="0.25">
      <c r="A16" s="1" t="s">
        <v>2</v>
      </c>
      <c r="B16" s="18">
        <v>43101</v>
      </c>
      <c r="C16" s="18">
        <v>43465</v>
      </c>
      <c r="D16" s="1">
        <f t="shared" si="3"/>
        <v>261</v>
      </c>
      <c r="E16" s="11" t="s">
        <v>1</v>
      </c>
      <c r="F16" s="10">
        <v>25</v>
      </c>
      <c r="G16" s="4">
        <f t="shared" si="0"/>
        <v>25</v>
      </c>
      <c r="H16" s="1">
        <f>I16+K16+M16+O16+Q16+S16+U16+W16+Y16</f>
        <v>1855</v>
      </c>
      <c r="J16" s="9">
        <f>I16*G16</f>
        <v>0</v>
      </c>
      <c r="L16" s="9">
        <f>K16*G16</f>
        <v>0</v>
      </c>
      <c r="M16" s="1">
        <v>1649</v>
      </c>
      <c r="N16" s="9">
        <f>M16*G16</f>
        <v>41225</v>
      </c>
      <c r="P16" s="9">
        <f>O16*G16</f>
        <v>0</v>
      </c>
      <c r="R16" s="9">
        <f>Q16*G16</f>
        <v>0</v>
      </c>
      <c r="T16" s="9">
        <f>S16*G16</f>
        <v>0</v>
      </c>
      <c r="U16" s="1">
        <v>62</v>
      </c>
      <c r="V16" s="9">
        <f>U16*G16</f>
        <v>1550</v>
      </c>
      <c r="W16" s="1">
        <v>64</v>
      </c>
      <c r="X16" s="9">
        <f>W16*G16</f>
        <v>1600</v>
      </c>
      <c r="Y16" s="1">
        <v>80</v>
      </c>
      <c r="Z16" s="9">
        <f>Y16*G16</f>
        <v>2000</v>
      </c>
      <c r="AA16" s="9">
        <f>J16+L16+N16+P16+R16+T16+V16+X16+Z16</f>
        <v>46375</v>
      </c>
      <c r="AB16" s="4">
        <f t="shared" si="1"/>
        <v>0</v>
      </c>
    </row>
    <row r="17" spans="1:28" s="5" customFormat="1" ht="19.5" thickBot="1" x14ac:dyDescent="0.3">
      <c r="A17" s="8" t="s">
        <v>42</v>
      </c>
      <c r="B17" s="7"/>
      <c r="C17" s="7"/>
      <c r="D17" s="7"/>
      <c r="E17" s="7"/>
      <c r="F17" s="7"/>
      <c r="G17" s="7"/>
      <c r="H17" s="7"/>
      <c r="I17" s="7"/>
      <c r="J17" s="6">
        <v>18181771</v>
      </c>
      <c r="K17" s="6"/>
      <c r="L17" s="6">
        <v>2040300</v>
      </c>
      <c r="M17" s="6"/>
      <c r="N17" s="6">
        <v>10133950</v>
      </c>
      <c r="O17" s="6"/>
      <c r="P17" s="6">
        <v>1487450</v>
      </c>
      <c r="Q17" s="6"/>
      <c r="R17" s="6">
        <v>1991435</v>
      </c>
      <c r="S17" s="6"/>
      <c r="T17" s="6">
        <v>498565</v>
      </c>
      <c r="U17" s="6"/>
      <c r="V17" s="6">
        <v>1719636</v>
      </c>
      <c r="W17" s="6"/>
      <c r="X17" s="6">
        <v>515891</v>
      </c>
      <c r="Y17" s="6"/>
      <c r="Z17" s="6">
        <v>1203745</v>
      </c>
      <c r="AA17" s="6">
        <f>J17+L17+N17+P17+R17+T17+V17+X17+Z17</f>
        <v>37772743</v>
      </c>
      <c r="AB17" s="6">
        <v>-785432</v>
      </c>
    </row>
    <row r="18" spans="1:28" ht="16.5" thickTop="1" x14ac:dyDescent="0.25">
      <c r="AB18" s="4"/>
    </row>
    <row r="20" spans="1:28" x14ac:dyDescent="0.25">
      <c r="AA20" s="17"/>
      <c r="AB20" s="4"/>
    </row>
    <row r="21" spans="1:28" x14ac:dyDescent="0.25">
      <c r="A21" s="2" t="s">
        <v>0</v>
      </c>
      <c r="B21" s="2"/>
      <c r="AB21" s="4"/>
    </row>
    <row r="22" spans="1:28" ht="18.75" x14ac:dyDescent="0.25">
      <c r="A22" s="3" t="s">
        <v>43</v>
      </c>
      <c r="B22" s="2"/>
      <c r="C22" s="2"/>
      <c r="D22" s="2"/>
      <c r="E22" s="2"/>
      <c r="F22" s="2"/>
      <c r="G22" s="2"/>
      <c r="H22" s="2"/>
      <c r="I22" s="2"/>
      <c r="J22" s="2"/>
      <c r="K22" s="2"/>
      <c r="L22" s="2"/>
      <c r="M22" s="2"/>
      <c r="N22" s="2"/>
      <c r="O22" s="2"/>
      <c r="P22" s="2"/>
      <c r="Q22" s="2"/>
      <c r="R22" s="2"/>
      <c r="S22" s="2"/>
      <c r="T22" s="2"/>
      <c r="U22" s="2"/>
      <c r="V22" s="2"/>
      <c r="W22" s="2"/>
    </row>
  </sheetData>
  <mergeCells count="3">
    <mergeCell ref="A8:F8"/>
    <mergeCell ref="A1:AB1"/>
    <mergeCell ref="A2:AB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 Labor Distribution Report</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Labor Distribution Example</dc:title>
  <dc:creator>Audit</dc:creator>
  <cp:lastModifiedBy>Ferris, Rachel</cp:lastModifiedBy>
  <dcterms:created xsi:type="dcterms:W3CDTF">2020-02-18T18:58:57Z</dcterms:created>
  <dcterms:modified xsi:type="dcterms:W3CDTF">2021-02-09T21:24:19Z</dcterms:modified>
</cp:coreProperties>
</file>