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tables/table2.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wsdot-my.sharepoint.com/personal/willisr_wsdot_wa_gov/Documents/Desktop/Joseph/"/>
    </mc:Choice>
  </mc:AlternateContent>
  <xr:revisionPtr revIDLastSave="27" documentId="8_{27E0C2D6-DF8A-4C9A-A4EA-E5CDFA1332EF}" xr6:coauthVersionLast="47" xr6:coauthVersionMax="47" xr10:uidLastSave="{2A30FAB0-1DD3-4C20-9DEA-CD2EB3DD1683}"/>
  <bookViews>
    <workbookView xWindow="30960" yWindow="1080" windowWidth="21600" windowHeight="11295" firstSheet="2" activeTab="2" xr2:uid="{2EA85B91-CA74-4478-B247-31D9AF883061}"/>
  </bookViews>
  <sheets>
    <sheet name="Project Information" sheetId="5" r:id="rId1"/>
    <sheet name="Project Information List" sheetId="9" state="hidden" r:id="rId2"/>
    <sheet name="Project Details" sheetId="1" r:id="rId3"/>
    <sheet name="Short Term Analysis List" sheetId="10" state="hidden" r:id="rId4"/>
    <sheet name="Results (Ordinal Ranking)" sheetId="11" r:id="rId5"/>
    <sheet name="Results (Point Ranking)" sheetId="12" r:id="rId6"/>
    <sheet name="Final PDM" sheetId="13" r:id="rId7"/>
    <sheet name="Scoring Key (For Reference)" sheetId="8"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3" l="1"/>
  <c r="C4" i="13" l="1"/>
  <c r="D4" i="13"/>
  <c r="E4" i="13"/>
  <c r="B71" i="8"/>
  <c r="B70" i="8"/>
  <c r="L70" i="8" s="1"/>
  <c r="B69" i="8"/>
  <c r="L69" i="8" s="1"/>
  <c r="B68" i="8"/>
  <c r="B67" i="8"/>
  <c r="N67" i="8" s="1"/>
  <c r="B66" i="8"/>
  <c r="M66" i="8" s="1"/>
  <c r="B65" i="8"/>
  <c r="B64" i="8"/>
  <c r="L64" i="8" s="1"/>
  <c r="B63" i="8"/>
  <c r="N63" i="8" s="1"/>
  <c r="B62" i="8"/>
  <c r="K62" i="8" s="1"/>
  <c r="B61" i="8"/>
  <c r="B60" i="8"/>
  <c r="M60" i="8" s="1"/>
  <c r="B59" i="8"/>
  <c r="K59" i="8" s="1"/>
  <c r="B58" i="8"/>
  <c r="K58" i="8" s="1"/>
  <c r="B57" i="8"/>
  <c r="B56" i="8"/>
  <c r="M56" i="8" s="1"/>
  <c r="B55" i="8"/>
  <c r="M55" i="8" s="1"/>
  <c r="B54" i="8"/>
  <c r="B53" i="8"/>
  <c r="N53" i="8" s="1"/>
  <c r="B52" i="8"/>
  <c r="L52" i="8" s="1"/>
  <c r="B51" i="8"/>
  <c r="B50" i="8"/>
  <c r="N50" i="8" s="1"/>
  <c r="B49" i="8"/>
  <c r="L49" i="8" s="1"/>
  <c r="B48" i="8"/>
  <c r="L48" i="8" s="1"/>
  <c r="B47" i="8"/>
  <c r="B46" i="8"/>
  <c r="N46" i="8" s="1"/>
  <c r="B45" i="8"/>
  <c r="M45" i="8" s="1"/>
  <c r="B44" i="8"/>
  <c r="K44" i="8" s="1"/>
  <c r="B43" i="8"/>
  <c r="B42" i="8"/>
  <c r="K42" i="8" s="1"/>
  <c r="B41" i="8"/>
  <c r="N41" i="8" s="1"/>
  <c r="B40" i="8"/>
  <c r="B39" i="8"/>
  <c r="M39" i="8" s="1"/>
  <c r="B38" i="8"/>
  <c r="M38" i="8" s="1"/>
  <c r="B37" i="8"/>
  <c r="L37" i="8" s="1"/>
  <c r="B36" i="8"/>
  <c r="B35" i="8"/>
  <c r="L35" i="8" s="1"/>
  <c r="B34" i="8"/>
  <c r="L34" i="8" s="1"/>
  <c r="B33" i="8"/>
  <c r="B32" i="8"/>
  <c r="N32" i="8" s="1"/>
  <c r="B31" i="8"/>
  <c r="L31" i="8" s="1"/>
  <c r="B30" i="8"/>
  <c r="B29" i="8"/>
  <c r="L29" i="8" s="1"/>
  <c r="B28" i="8"/>
  <c r="L28" i="8" s="1"/>
  <c r="B27" i="8"/>
  <c r="B26" i="8"/>
  <c r="K26" i="8" s="1"/>
  <c r="B25" i="8"/>
  <c r="L25" i="8" s="1"/>
  <c r="B24" i="8"/>
  <c r="N24" i="8" s="1"/>
  <c r="B23" i="8"/>
  <c r="B22" i="8"/>
  <c r="L22" i="8" s="1"/>
  <c r="B21" i="8"/>
  <c r="N21" i="8" s="1"/>
  <c r="B20" i="8"/>
  <c r="B19" i="8"/>
  <c r="N19" i="8" s="1"/>
  <c r="B18" i="8"/>
  <c r="N18" i="8" s="1"/>
  <c r="B17" i="8"/>
  <c r="B16" i="8"/>
  <c r="N16" i="8" s="1"/>
  <c r="B15" i="8"/>
  <c r="K15" i="8" s="1"/>
  <c r="B14" i="8"/>
  <c r="B13" i="8"/>
  <c r="M13" i="8" s="1"/>
  <c r="B12" i="8"/>
  <c r="M12" i="8" s="1"/>
  <c r="B11" i="8"/>
  <c r="M11" i="8" s="1"/>
  <c r="B10" i="8"/>
  <c r="B9" i="8"/>
  <c r="N9" i="8" s="1"/>
  <c r="B8" i="8"/>
  <c r="M8" i="8" s="1"/>
  <c r="B7" i="8"/>
  <c r="B6" i="8"/>
  <c r="M6" i="8" s="1"/>
  <c r="B5" i="8"/>
  <c r="M5" i="8" s="1"/>
  <c r="B4" i="8"/>
  <c r="B3" i="8"/>
  <c r="K3" i="8" s="1"/>
  <c r="B2" i="8"/>
  <c r="K2" i="8" s="1"/>
  <c r="M67" i="8" l="1"/>
  <c r="K53" i="8"/>
  <c r="L67" i="8"/>
  <c r="L66" i="8"/>
  <c r="K67" i="8"/>
  <c r="K66" i="8"/>
  <c r="N29" i="8"/>
  <c r="K55" i="8"/>
  <c r="N31" i="8"/>
  <c r="N60" i="8"/>
  <c r="N59" i="8"/>
  <c r="L60" i="8"/>
  <c r="L46" i="8"/>
  <c r="M3" i="8"/>
  <c r="L15" i="8"/>
  <c r="M64" i="8"/>
  <c r="M53" i="8"/>
  <c r="M35" i="8"/>
  <c r="K64" i="8"/>
  <c r="M29" i="8"/>
  <c r="M15" i="8"/>
  <c r="M2" i="8"/>
  <c r="N6" i="8"/>
  <c r="N5" i="8"/>
  <c r="L42" i="8"/>
  <c r="L41" i="8"/>
  <c r="N52" i="8"/>
  <c r="N45" i="8"/>
  <c r="F17" i="11" s="1"/>
  <c r="N42" i="8"/>
  <c r="N8" i="8"/>
  <c r="M9" i="8"/>
  <c r="L9" i="8"/>
  <c r="L3" i="8"/>
  <c r="L2" i="8"/>
  <c r="K9" i="8"/>
  <c r="K8" i="8"/>
  <c r="K25" i="8"/>
  <c r="N15" i="8"/>
  <c r="N13" i="8"/>
  <c r="L13" i="8"/>
  <c r="N3" i="8"/>
  <c r="K4" i="8"/>
  <c r="L4" i="8"/>
  <c r="M4" i="8"/>
  <c r="N4" i="8"/>
  <c r="N2" i="8"/>
  <c r="K7" i="8"/>
  <c r="L7" i="8"/>
  <c r="M7" i="8"/>
  <c r="N7" i="8"/>
  <c r="K6" i="8"/>
  <c r="K5" i="8"/>
  <c r="L8" i="8"/>
  <c r="K10" i="8"/>
  <c r="L10" i="8"/>
  <c r="M10" i="8"/>
  <c r="N10" i="8"/>
  <c r="L6" i="8"/>
  <c r="L5" i="8"/>
  <c r="N39" i="8"/>
  <c r="M52" i="8"/>
  <c r="M50" i="8"/>
  <c r="M49" i="8"/>
  <c r="K38" i="8"/>
  <c r="M42" i="8"/>
  <c r="K37" i="8"/>
  <c r="L62" i="8"/>
  <c r="M37" i="8"/>
  <c r="K31" i="8"/>
  <c r="L55" i="8"/>
  <c r="M31" i="8"/>
  <c r="N55" i="8"/>
  <c r="M63" i="8"/>
  <c r="L39" i="8"/>
  <c r="K52" i="8"/>
  <c r="N38" i="8"/>
  <c r="F15" i="11" s="1"/>
  <c r="K50" i="8"/>
  <c r="K39" i="8"/>
  <c r="L63" i="8"/>
  <c r="N62" i="8"/>
  <c r="L53" i="8"/>
  <c r="N25" i="8"/>
  <c r="M28" i="8"/>
  <c r="M25" i="8"/>
  <c r="L24" i="8"/>
  <c r="M24" i="8"/>
  <c r="K24" i="8"/>
  <c r="K13" i="8"/>
  <c r="L12" i="8"/>
  <c r="N12" i="8"/>
  <c r="K12" i="8"/>
  <c r="L11" i="8"/>
  <c r="N11" i="8"/>
  <c r="K11" i="8"/>
  <c r="M26" i="8"/>
  <c r="L26" i="8"/>
  <c r="K27" i="8"/>
  <c r="L27" i="8"/>
  <c r="M27" i="8"/>
  <c r="N27" i="8"/>
  <c r="N28" i="8"/>
  <c r="K30" i="8"/>
  <c r="L30" i="8"/>
  <c r="M30" i="8"/>
  <c r="N30" i="8"/>
  <c r="N26" i="8"/>
  <c r="K29" i="8"/>
  <c r="K28" i="8"/>
  <c r="N66" i="8"/>
  <c r="K56" i="8"/>
  <c r="N33" i="8"/>
  <c r="L33" i="8"/>
  <c r="M33" i="8"/>
  <c r="K33" i="8"/>
  <c r="L45" i="8"/>
  <c r="N44" i="8"/>
  <c r="N47" i="8"/>
  <c r="M47" i="8"/>
  <c r="L47" i="8"/>
  <c r="K47" i="8"/>
  <c r="N56" i="8"/>
  <c r="M46" i="8"/>
  <c r="N37" i="8"/>
  <c r="K48" i="8"/>
  <c r="K63" i="8"/>
  <c r="M44" i="8"/>
  <c r="N57" i="8"/>
  <c r="L57" i="8"/>
  <c r="K57" i="8"/>
  <c r="M57" i="8"/>
  <c r="L44" i="8"/>
  <c r="M34" i="8"/>
  <c r="K34" i="8"/>
  <c r="L58" i="8"/>
  <c r="N61" i="8"/>
  <c r="L61" i="8"/>
  <c r="M61" i="8"/>
  <c r="K61" i="8"/>
  <c r="K49" i="8"/>
  <c r="L56" i="8"/>
  <c r="M62" i="8"/>
  <c r="N35" i="8"/>
  <c r="K46" i="8"/>
  <c r="K45" i="8"/>
  <c r="K60" i="8"/>
  <c r="L50" i="8"/>
  <c r="L32" i="8"/>
  <c r="N48" i="8"/>
  <c r="K35" i="8"/>
  <c r="L59" i="8"/>
  <c r="M32" i="8"/>
  <c r="N58" i="8"/>
  <c r="L36" i="8"/>
  <c r="N36" i="8"/>
  <c r="M36" i="8"/>
  <c r="K36" i="8"/>
  <c r="M48" i="8"/>
  <c r="K32" i="8"/>
  <c r="L38" i="8"/>
  <c r="N51" i="8"/>
  <c r="K51" i="8"/>
  <c r="M51" i="8"/>
  <c r="L51" i="8"/>
  <c r="N34" i="8"/>
  <c r="F14" i="11" s="1"/>
  <c r="M40" i="8"/>
  <c r="N40" i="8"/>
  <c r="L40" i="8"/>
  <c r="K40" i="8"/>
  <c r="M59" i="8"/>
  <c r="M65" i="8"/>
  <c r="L65" i="8"/>
  <c r="K65" i="8"/>
  <c r="N65" i="8"/>
  <c r="M58" i="8"/>
  <c r="M41" i="8"/>
  <c r="N49" i="8"/>
  <c r="M54" i="8"/>
  <c r="K54" i="8"/>
  <c r="N54" i="8"/>
  <c r="L54" i="8"/>
  <c r="N64" i="8"/>
  <c r="N43" i="8"/>
  <c r="M43" i="8"/>
  <c r="L43" i="8"/>
  <c r="K43" i="8"/>
  <c r="K41" i="8"/>
  <c r="K70" i="8"/>
  <c r="M70" i="8"/>
  <c r="N71" i="8"/>
  <c r="M71" i="8"/>
  <c r="L71" i="8"/>
  <c r="K71" i="8"/>
  <c r="N70" i="8"/>
  <c r="N69" i="8"/>
  <c r="K69" i="8"/>
  <c r="M69" i="8"/>
  <c r="N68" i="8"/>
  <c r="F23" i="11" s="1"/>
  <c r="M68" i="8"/>
  <c r="L68" i="8"/>
  <c r="K68" i="8"/>
  <c r="K19" i="8"/>
  <c r="L21" i="8"/>
  <c r="M22" i="8"/>
  <c r="N22" i="8"/>
  <c r="K21" i="8"/>
  <c r="K18" i="8"/>
  <c r="L19" i="8"/>
  <c r="M21" i="8"/>
  <c r="K20" i="8"/>
  <c r="L20" i="8"/>
  <c r="M20" i="8"/>
  <c r="N20" i="8"/>
  <c r="K22" i="8"/>
  <c r="M14" i="8"/>
  <c r="N14" i="8"/>
  <c r="K14" i="8"/>
  <c r="L14" i="8"/>
  <c r="K16" i="8"/>
  <c r="L18" i="8"/>
  <c r="M19" i="8"/>
  <c r="K23" i="8"/>
  <c r="N23" i="8"/>
  <c r="L23" i="8"/>
  <c r="M23" i="8"/>
  <c r="L16" i="8"/>
  <c r="M18" i="8"/>
  <c r="M16" i="8"/>
  <c r="K17" i="8"/>
  <c r="L17" i="8"/>
  <c r="M17" i="8"/>
  <c r="N17" i="8"/>
  <c r="C2" i="8"/>
  <c r="C4" i="11"/>
  <c r="C71" i="8"/>
  <c r="C70" i="8"/>
  <c r="C69" i="8"/>
  <c r="C68" i="8"/>
  <c r="C67" i="8"/>
  <c r="C66" i="8"/>
  <c r="C65" i="8"/>
  <c r="C64" i="8"/>
  <c r="C63" i="8"/>
  <c r="C62" i="8"/>
  <c r="C61" i="8"/>
  <c r="C60" i="8"/>
  <c r="C59" i="8"/>
  <c r="C58" i="8"/>
  <c r="C57" i="8"/>
  <c r="C56" i="8"/>
  <c r="C55" i="8"/>
  <c r="C54" i="8"/>
  <c r="C53" i="8"/>
  <c r="C52" i="8"/>
  <c r="C51" i="8"/>
  <c r="C50" i="8"/>
  <c r="C49" i="8"/>
  <c r="C48" i="8"/>
  <c r="C47" i="8"/>
  <c r="C46" i="8"/>
  <c r="C45" i="8"/>
  <c r="C44" i="8"/>
  <c r="C43" i="8"/>
  <c r="C42" i="8"/>
  <c r="C41" i="8"/>
  <c r="C40" i="8"/>
  <c r="C39" i="8"/>
  <c r="C38" i="8"/>
  <c r="C37" i="8"/>
  <c r="C36" i="8"/>
  <c r="C35" i="8"/>
  <c r="C34" i="8"/>
  <c r="C33" i="8"/>
  <c r="C32" i="8"/>
  <c r="C31" i="8"/>
  <c r="C30" i="8"/>
  <c r="C29" i="8"/>
  <c r="C28" i="8"/>
  <c r="C27" i="8"/>
  <c r="C26" i="8"/>
  <c r="C25" i="8"/>
  <c r="C24" i="8"/>
  <c r="C23" i="8"/>
  <c r="C22" i="8"/>
  <c r="C21" i="8"/>
  <c r="C20" i="8"/>
  <c r="C19" i="8"/>
  <c r="C18" i="8"/>
  <c r="C17" i="8"/>
  <c r="C16" i="8"/>
  <c r="C15" i="8"/>
  <c r="C14" i="8"/>
  <c r="C13" i="8"/>
  <c r="C12" i="8"/>
  <c r="C11" i="8"/>
  <c r="C10" i="8"/>
  <c r="C9" i="8"/>
  <c r="C8" i="8"/>
  <c r="C7" i="8"/>
  <c r="C6" i="8"/>
  <c r="C5" i="8"/>
  <c r="C4" i="8"/>
  <c r="C3" i="8"/>
  <c r="F16" i="11"/>
  <c r="B7" i="10"/>
  <c r="B6" i="10"/>
  <c r="B5" i="10"/>
  <c r="B4" i="10"/>
  <c r="B3" i="10"/>
  <c r="F21" i="11" l="1"/>
  <c r="E4" i="11"/>
  <c r="Q3" i="8"/>
  <c r="E4" i="12" s="1"/>
  <c r="O3" i="8"/>
  <c r="R3" i="8"/>
  <c r="P3" i="8"/>
  <c r="O4" i="8"/>
  <c r="P4" i="8"/>
  <c r="Q4" i="8"/>
  <c r="R4" i="8"/>
  <c r="Q2" i="8"/>
  <c r="O2" i="8"/>
  <c r="R2" i="8"/>
  <c r="P2" i="8"/>
  <c r="Q5" i="8"/>
  <c r="O5" i="8"/>
  <c r="R5" i="8"/>
  <c r="P5" i="8"/>
  <c r="Q6" i="8"/>
  <c r="E5" i="12" s="1"/>
  <c r="O6" i="8"/>
  <c r="C5" i="12" s="1"/>
  <c r="R6" i="8"/>
  <c r="P6" i="8"/>
  <c r="O7" i="8"/>
  <c r="P7" i="8"/>
  <c r="Q7" i="8"/>
  <c r="R7" i="8"/>
  <c r="Q8" i="8"/>
  <c r="O8" i="8"/>
  <c r="R8" i="8"/>
  <c r="P8" i="8"/>
  <c r="R9" i="8"/>
  <c r="P9" i="8"/>
  <c r="D6" i="12" s="1"/>
  <c r="Q9" i="8"/>
  <c r="O9" i="8"/>
  <c r="O10" i="8"/>
  <c r="P10" i="8"/>
  <c r="Q10" i="8"/>
  <c r="R10" i="8"/>
  <c r="O27" i="8"/>
  <c r="P27" i="8"/>
  <c r="Q27" i="8"/>
  <c r="R27" i="8"/>
  <c r="P28" i="8"/>
  <c r="Q28" i="8"/>
  <c r="O28" i="8"/>
  <c r="C12" i="12" s="1"/>
  <c r="R28" i="8"/>
  <c r="F12" i="12" s="1"/>
  <c r="Q24" i="8"/>
  <c r="O24" i="8"/>
  <c r="P24" i="8"/>
  <c r="R24" i="8"/>
  <c r="O25" i="8"/>
  <c r="P25" i="8"/>
  <c r="R25" i="8"/>
  <c r="Q25" i="8"/>
  <c r="O26" i="8"/>
  <c r="Q26" i="8"/>
  <c r="P26" i="8"/>
  <c r="R26" i="8"/>
  <c r="O29" i="8"/>
  <c r="P29" i="8"/>
  <c r="Q29" i="8"/>
  <c r="R29" i="8"/>
  <c r="O30" i="8"/>
  <c r="P30" i="8"/>
  <c r="Q30" i="8"/>
  <c r="R30" i="8"/>
  <c r="Q33" i="8"/>
  <c r="O33" i="8"/>
  <c r="R33" i="8"/>
  <c r="P33" i="8"/>
  <c r="R57" i="8"/>
  <c r="Q57" i="8"/>
  <c r="P57" i="8"/>
  <c r="O57" i="8"/>
  <c r="P46" i="8"/>
  <c r="R46" i="8"/>
  <c r="Q46" i="8"/>
  <c r="O46" i="8"/>
  <c r="P47" i="8"/>
  <c r="R47" i="8"/>
  <c r="Q47" i="8"/>
  <c r="O47" i="8"/>
  <c r="Q38" i="8"/>
  <c r="E15" i="12" s="1"/>
  <c r="P38" i="8"/>
  <c r="D15" i="12" s="1"/>
  <c r="O38" i="8"/>
  <c r="R38" i="8"/>
  <c r="F15" i="12" s="1"/>
  <c r="Q50" i="8"/>
  <c r="P50" i="8"/>
  <c r="O50" i="8"/>
  <c r="R50" i="8"/>
  <c r="P62" i="8"/>
  <c r="O62" i="8"/>
  <c r="Q62" i="8"/>
  <c r="R62" i="8"/>
  <c r="Q41" i="8"/>
  <c r="P41" i="8"/>
  <c r="O41" i="8"/>
  <c r="R41" i="8"/>
  <c r="R53" i="8"/>
  <c r="Q53" i="8"/>
  <c r="P53" i="8"/>
  <c r="O53" i="8"/>
  <c r="R65" i="8"/>
  <c r="O65" i="8"/>
  <c r="Q65" i="8"/>
  <c r="P65" i="8"/>
  <c r="Q42" i="8"/>
  <c r="R42" i="8"/>
  <c r="P42" i="8"/>
  <c r="O42" i="8"/>
  <c r="R54" i="8"/>
  <c r="P54" i="8"/>
  <c r="Q54" i="8"/>
  <c r="O54" i="8"/>
  <c r="P31" i="8"/>
  <c r="O31" i="8"/>
  <c r="R31" i="8"/>
  <c r="Q31" i="8"/>
  <c r="R43" i="8"/>
  <c r="P43" i="8"/>
  <c r="Q43" i="8"/>
  <c r="O43" i="8"/>
  <c r="Q55" i="8"/>
  <c r="E20" i="12" s="1"/>
  <c r="P55" i="8"/>
  <c r="D20" i="12" s="1"/>
  <c r="R55" i="8"/>
  <c r="F20" i="12" s="1"/>
  <c r="O55" i="8"/>
  <c r="C20" i="12" s="1"/>
  <c r="R32" i="8"/>
  <c r="Q32" i="8"/>
  <c r="O32" i="8"/>
  <c r="P32" i="8"/>
  <c r="P44" i="8"/>
  <c r="O44" i="8"/>
  <c r="Q44" i="8"/>
  <c r="R44" i="8"/>
  <c r="O56" i="8"/>
  <c r="Q56" i="8"/>
  <c r="P56" i="8"/>
  <c r="R56" i="8"/>
  <c r="Q45" i="8"/>
  <c r="R45" i="8"/>
  <c r="P45" i="8"/>
  <c r="O45" i="8"/>
  <c r="Q34" i="8"/>
  <c r="P34" i="8"/>
  <c r="D14" i="12" s="1"/>
  <c r="O34" i="8"/>
  <c r="R34" i="8"/>
  <c r="Q58" i="8"/>
  <c r="R58" i="8"/>
  <c r="P58" i="8"/>
  <c r="O58" i="8"/>
  <c r="Q35" i="8"/>
  <c r="P35" i="8"/>
  <c r="O35" i="8"/>
  <c r="R35" i="8"/>
  <c r="P59" i="8"/>
  <c r="O59" i="8"/>
  <c r="Q59" i="8"/>
  <c r="R59" i="8"/>
  <c r="R48" i="8"/>
  <c r="Q48" i="8"/>
  <c r="P48" i="8"/>
  <c r="O48" i="8"/>
  <c r="C18" i="12" s="1"/>
  <c r="R37" i="8"/>
  <c r="Q37" i="8"/>
  <c r="P37" i="8"/>
  <c r="O37" i="8"/>
  <c r="R49" i="8"/>
  <c r="P49" i="8"/>
  <c r="Q49" i="8"/>
  <c r="O49" i="8"/>
  <c r="O39" i="8"/>
  <c r="R39" i="8"/>
  <c r="Q39" i="8"/>
  <c r="P39" i="8"/>
  <c r="R51" i="8"/>
  <c r="Q51" i="8"/>
  <c r="P51" i="8"/>
  <c r="O51" i="8"/>
  <c r="Q63" i="8"/>
  <c r="P63" i="8"/>
  <c r="D22" i="12" s="1"/>
  <c r="O63" i="8"/>
  <c r="C22" i="12" s="1"/>
  <c r="R63" i="8"/>
  <c r="Q40" i="8"/>
  <c r="R40" i="8"/>
  <c r="O40" i="8"/>
  <c r="P40" i="8"/>
  <c r="Q52" i="8"/>
  <c r="P52" i="8"/>
  <c r="O52" i="8"/>
  <c r="C19" i="12" s="1"/>
  <c r="R52" i="8"/>
  <c r="Q64" i="8"/>
  <c r="P64" i="8"/>
  <c r="O64" i="8"/>
  <c r="R64" i="8"/>
  <c r="Q36" i="8"/>
  <c r="R36" i="8"/>
  <c r="P36" i="8"/>
  <c r="O36" i="8"/>
  <c r="Q60" i="8"/>
  <c r="E21" i="12" s="1"/>
  <c r="R60" i="8"/>
  <c r="F21" i="12" s="1"/>
  <c r="P60" i="8"/>
  <c r="D21" i="12" s="1"/>
  <c r="O60" i="8"/>
  <c r="Q61" i="8"/>
  <c r="P61" i="8"/>
  <c r="O61" i="8"/>
  <c r="R61" i="8"/>
  <c r="R66" i="8"/>
  <c r="Q66" i="8"/>
  <c r="O66" i="8"/>
  <c r="C23" i="12" s="1"/>
  <c r="P66" i="8"/>
  <c r="O67" i="8"/>
  <c r="R67" i="8"/>
  <c r="Q67" i="8"/>
  <c r="P67" i="8"/>
  <c r="R68" i="8"/>
  <c r="Q68" i="8"/>
  <c r="P68" i="8"/>
  <c r="O68" i="8"/>
  <c r="O69" i="8"/>
  <c r="C24" i="12" s="1"/>
  <c r="R69" i="8"/>
  <c r="P69" i="8"/>
  <c r="Q69" i="8"/>
  <c r="O70" i="8"/>
  <c r="R70" i="8"/>
  <c r="Q70" i="8"/>
  <c r="P70" i="8"/>
  <c r="R71" i="8"/>
  <c r="Q71" i="8"/>
  <c r="E24" i="12" s="1"/>
  <c r="P71" i="8"/>
  <c r="O71" i="8"/>
  <c r="P11" i="8"/>
  <c r="R11" i="8"/>
  <c r="Q11" i="8"/>
  <c r="O11" i="8"/>
  <c r="O12" i="8"/>
  <c r="R12" i="8"/>
  <c r="P12" i="8"/>
  <c r="Q12" i="8"/>
  <c r="O14" i="8"/>
  <c r="P14" i="8"/>
  <c r="Q14" i="8"/>
  <c r="R14" i="8"/>
  <c r="O17" i="8"/>
  <c r="P17" i="8"/>
  <c r="Q17" i="8"/>
  <c r="R17" i="8"/>
  <c r="Q18" i="8"/>
  <c r="P18" i="8"/>
  <c r="O18" i="8"/>
  <c r="R18" i="8"/>
  <c r="O23" i="8"/>
  <c r="P23" i="8"/>
  <c r="Q23" i="8"/>
  <c r="R23" i="8"/>
  <c r="O13" i="8"/>
  <c r="R13" i="8"/>
  <c r="P13" i="8"/>
  <c r="Q13" i="8"/>
  <c r="R15" i="8"/>
  <c r="F8" i="12" s="1"/>
  <c r="Q15" i="8"/>
  <c r="E8" i="12" s="1"/>
  <c r="P15" i="8"/>
  <c r="D8" i="12" s="1"/>
  <c r="O15" i="8"/>
  <c r="C8" i="12" s="1"/>
  <c r="O16" i="8"/>
  <c r="R16" i="8"/>
  <c r="Q16" i="8"/>
  <c r="P16" i="8"/>
  <c r="R19" i="8"/>
  <c r="Q19" i="8"/>
  <c r="P19" i="8"/>
  <c r="D9" i="12" s="1"/>
  <c r="O19" i="8"/>
  <c r="O20" i="8"/>
  <c r="P20" i="8"/>
  <c r="Q20" i="8"/>
  <c r="R20" i="8"/>
  <c r="R21" i="8"/>
  <c r="Q21" i="8"/>
  <c r="P21" i="8"/>
  <c r="O21" i="8"/>
  <c r="R22" i="8"/>
  <c r="F10" i="12" s="1"/>
  <c r="Q22" i="8"/>
  <c r="E10" i="12" s="1"/>
  <c r="P22" i="8"/>
  <c r="D10" i="12" s="1"/>
  <c r="O22" i="8"/>
  <c r="C10" i="12" s="1"/>
  <c r="E9" i="11"/>
  <c r="F12" i="11"/>
  <c r="E8" i="11"/>
  <c r="F8" i="11"/>
  <c r="F4" i="11"/>
  <c r="C6" i="11"/>
  <c r="C22" i="11"/>
  <c r="F18" i="11"/>
  <c r="C18" i="11"/>
  <c r="F5" i="11"/>
  <c r="E5" i="11"/>
  <c r="D5" i="11"/>
  <c r="C5" i="11"/>
  <c r="F19" i="11"/>
  <c r="E19" i="11"/>
  <c r="D19" i="11"/>
  <c r="C19" i="11"/>
  <c r="F10" i="11"/>
  <c r="E10" i="11"/>
  <c r="D10" i="11"/>
  <c r="C10" i="11"/>
  <c r="F20" i="11"/>
  <c r="E20" i="11"/>
  <c r="D20" i="11"/>
  <c r="C20" i="11"/>
  <c r="F11" i="11"/>
  <c r="E11" i="11"/>
  <c r="D11" i="11"/>
  <c r="C11" i="11"/>
  <c r="F24" i="11"/>
  <c r="E24" i="11"/>
  <c r="D24" i="11"/>
  <c r="C24" i="11"/>
  <c r="F13" i="11"/>
  <c r="E13" i="11"/>
  <c r="D13" i="11"/>
  <c r="C13" i="11"/>
  <c r="C7" i="11"/>
  <c r="C8" i="11"/>
  <c r="C9" i="11"/>
  <c r="C12" i="11"/>
  <c r="C14" i="11"/>
  <c r="C15" i="11"/>
  <c r="C16" i="11"/>
  <c r="C17" i="11"/>
  <c r="C21" i="11"/>
  <c r="C23" i="11"/>
  <c r="D4" i="11"/>
  <c r="D8" i="11"/>
  <c r="D12" i="11"/>
  <c r="D14" i="11"/>
  <c r="D15" i="11"/>
  <c r="D16" i="11"/>
  <c r="D17" i="11"/>
  <c r="D21" i="11"/>
  <c r="D23" i="11"/>
  <c r="F22" i="12"/>
  <c r="E12" i="11"/>
  <c r="E14" i="11"/>
  <c r="E15" i="11"/>
  <c r="E16" i="11"/>
  <c r="E17" i="11"/>
  <c r="E21" i="11"/>
  <c r="E23" i="11"/>
  <c r="F17" i="12" l="1"/>
  <c r="E19" i="12"/>
  <c r="E17" i="12"/>
  <c r="F5" i="12"/>
  <c r="F6" i="12"/>
  <c r="E13" i="12"/>
  <c r="C17" i="12"/>
  <c r="E6" i="12"/>
  <c r="E18" i="12"/>
  <c r="D16" i="12"/>
  <c r="D17" i="12"/>
  <c r="C21" i="12"/>
  <c r="F16" i="12"/>
  <c r="C9" i="12"/>
  <c r="D23" i="12"/>
  <c r="D24" i="12"/>
  <c r="F24" i="12"/>
  <c r="E23" i="12"/>
  <c r="F23" i="12"/>
  <c r="D18" i="12"/>
  <c r="F13" i="12"/>
  <c r="F7" i="12"/>
  <c r="F11" i="12"/>
  <c r="D11" i="12"/>
  <c r="C15" i="12"/>
  <c r="C13" i="12"/>
  <c r="D13" i="12"/>
  <c r="E16" i="12"/>
  <c r="F4" i="12"/>
  <c r="E12" i="12"/>
  <c r="E11" i="12"/>
  <c r="C11" i="12"/>
  <c r="F14" i="12"/>
  <c r="C14" i="12"/>
  <c r="F9" i="12"/>
  <c r="E9" i="12"/>
  <c r="C6" i="12"/>
  <c r="D4" i="12"/>
  <c r="C4" i="12"/>
  <c r="C16" i="12"/>
  <c r="D19" i="12"/>
  <c r="E14" i="12"/>
  <c r="F19" i="12"/>
  <c r="D6" i="11"/>
  <c r="E6" i="11"/>
  <c r="F6" i="11"/>
  <c r="D5" i="12"/>
  <c r="D9" i="11"/>
  <c r="E7" i="11"/>
  <c r="F9" i="11"/>
  <c r="D12" i="12"/>
  <c r="E18" i="11"/>
  <c r="F18" i="12"/>
  <c r="E22" i="12"/>
  <c r="D22" i="11"/>
  <c r="E22" i="11"/>
  <c r="D18" i="11"/>
  <c r="F22" i="11"/>
  <c r="E7" i="12"/>
  <c r="C7" i="12"/>
  <c r="D7" i="12"/>
  <c r="F7" i="11"/>
  <c r="D7" i="11"/>
  <c r="C25" i="11"/>
  <c r="F25" i="12" l="1"/>
  <c r="C25" i="12"/>
  <c r="B5" i="13" s="1"/>
  <c r="D25" i="12"/>
  <c r="E25" i="11"/>
  <c r="E25" i="12"/>
  <c r="D25" i="11"/>
  <c r="F25" i="11"/>
  <c r="C5" i="13" l="1"/>
  <c r="E5" i="13"/>
  <c r="D5" i="13"/>
</calcChain>
</file>

<file path=xl/sharedStrings.xml><?xml version="1.0" encoding="utf-8"?>
<sst xmlns="http://schemas.openxmlformats.org/spreadsheetml/2006/main" count="827" uniqueCount="336">
  <si>
    <t>Project Information</t>
  </si>
  <si>
    <t>Note: Delete all red text when printing the final report.</t>
  </si>
  <si>
    <t>Enter project information in the following panels.</t>
  </si>
  <si>
    <r>
      <t xml:space="preserve">Project Title </t>
    </r>
    <r>
      <rPr>
        <i/>
        <sz val="11"/>
        <rFont val="Aptos Narrow"/>
        <family val="2"/>
        <scheme val="minor"/>
      </rPr>
      <t>(Required)</t>
    </r>
  </si>
  <si>
    <t>Text</t>
  </si>
  <si>
    <t>Include the project title verbatim as shown in Unifier.</t>
  </si>
  <si>
    <t>Project Number</t>
  </si>
  <si>
    <t>Project Phase</t>
  </si>
  <si>
    <t>Initiation</t>
  </si>
  <si>
    <t>Project Location</t>
  </si>
  <si>
    <t>Region</t>
  </si>
  <si>
    <t>Include what Region is delivering this project.</t>
  </si>
  <si>
    <t>City Name (if applicable)</t>
  </si>
  <si>
    <t>Include what city (if applicable), the project is located.</t>
  </si>
  <si>
    <t>State Route(s)</t>
  </si>
  <si>
    <t>County</t>
  </si>
  <si>
    <t>Project Office</t>
  </si>
  <si>
    <t>Begin MP</t>
  </si>
  <si>
    <t>#</t>
  </si>
  <si>
    <t>End MP</t>
  </si>
  <si>
    <t>Project Description</t>
  </si>
  <si>
    <t>Sub-program</t>
  </si>
  <si>
    <t>Select sub-program</t>
  </si>
  <si>
    <t>Project Type Description</t>
  </si>
  <si>
    <t>Include the project type (i.e. Intersection Improvement, Fish Barrier Removal, etc.)</t>
  </si>
  <si>
    <t>Scope of Work</t>
  </si>
  <si>
    <t>Copy this from your project profile/project summary.</t>
  </si>
  <si>
    <t>PE Estimate</t>
  </si>
  <si>
    <t>$</t>
  </si>
  <si>
    <t>Include the Preliminary Engineering Estimate</t>
  </si>
  <si>
    <t>RW Estimate</t>
  </si>
  <si>
    <t>Include the Right-of-Way Estimate if applicable. If not applicable, use “N/A”.</t>
  </si>
  <si>
    <t>CN Estimate</t>
  </si>
  <si>
    <t>Include the Construction Estimate, which should include contingencies, tax, and construction engineering (CE).</t>
  </si>
  <si>
    <t>Estimate Notes</t>
  </si>
  <si>
    <t>Add any estimate notes that may influence delivery method outcome.</t>
  </si>
  <si>
    <t>Estimated Construction Date</t>
  </si>
  <si>
    <t>Month/Year</t>
  </si>
  <si>
    <t>Estimated Construction End Date</t>
  </si>
  <si>
    <t>Schedule Notes</t>
  </si>
  <si>
    <t>Add any schedule notes that may influence delivery method outcome.</t>
  </si>
  <si>
    <t>Annual Average Daily Traffic (Analysis Year)</t>
  </si>
  <si>
    <t># (Year)</t>
  </si>
  <si>
    <t>Use WSPMS for this information.</t>
  </si>
  <si>
    <t>WSPMS Link</t>
  </si>
  <si>
    <t>Major Project Stakeholders/Partners/Sponsors</t>
  </si>
  <si>
    <t>Go to Project Details</t>
  </si>
  <si>
    <t>Enter Project Information</t>
  </si>
  <si>
    <t>Project Demographics</t>
  </si>
  <si>
    <t>Project Title*</t>
  </si>
  <si>
    <t>Enter the Name of the Project</t>
  </si>
  <si>
    <t>Project Identification Number*</t>
  </si>
  <si>
    <t>Assign a code or number to identify the project</t>
  </si>
  <si>
    <t>Select the appropriate project phase</t>
  </si>
  <si>
    <t>Scoping</t>
  </si>
  <si>
    <t>Preliminary Design/Environmental Review</t>
  </si>
  <si>
    <t>Final Design</t>
  </si>
  <si>
    <t>Construction</t>
  </si>
  <si>
    <t>Operations/Maintenance</t>
  </si>
  <si>
    <t>Address</t>
  </si>
  <si>
    <t>Enter text to describe in detail where the project construction will take place</t>
  </si>
  <si>
    <t>City Name</t>
  </si>
  <si>
    <t>Enter the city where the project is located</t>
  </si>
  <si>
    <t>State</t>
  </si>
  <si>
    <t>Enter the state where the project is located</t>
  </si>
  <si>
    <t>Enter the county where the project is located. Selecting a state will filter the listed counties to those for the selected state</t>
  </si>
  <si>
    <t>Region/District</t>
  </si>
  <si>
    <t>Enter the state DOT region or District</t>
  </si>
  <si>
    <t>Latitude</t>
  </si>
  <si>
    <t xml:space="preserve">The geographical latitude position of the project location </t>
  </si>
  <si>
    <t>Longitude</t>
  </si>
  <si>
    <t xml:space="preserve">The geographical longitude position of the project location </t>
  </si>
  <si>
    <t>Location Description</t>
  </si>
  <si>
    <t>Map</t>
  </si>
  <si>
    <t>Image</t>
  </si>
  <si>
    <t>Project Type</t>
  </si>
  <si>
    <t>Highway Access/Extension</t>
  </si>
  <si>
    <t>Select the appropriate project type</t>
  </si>
  <si>
    <t>New Highway</t>
  </si>
  <si>
    <t>Bypass</t>
  </si>
  <si>
    <t>Connector</t>
  </si>
  <si>
    <t>Bridge</t>
  </si>
  <si>
    <t>Beltway</t>
  </si>
  <si>
    <t>Interchange</t>
  </si>
  <si>
    <t>Highway Widening</t>
  </si>
  <si>
    <t>Station</t>
  </si>
  <si>
    <t>Highway Reconstruction/Rehabilitation</t>
  </si>
  <si>
    <t>Tunnel</t>
  </si>
  <si>
    <t>Rail</t>
  </si>
  <si>
    <t>Other</t>
  </si>
  <si>
    <t>If other is selected for project type, enter the description of the type.</t>
  </si>
  <si>
    <t>Project Corridor/Corridor Dimensions</t>
  </si>
  <si>
    <t>A transportation corridor is defined as "a combination of discrete, adjacent surface transportation networks (e.g., freeway, arterial, transit networks) that link the same major origins and destinations." Describe the corridor (highway segment) included in the scope of the project.</t>
  </si>
  <si>
    <t>Major Features/Scope of Work</t>
  </si>
  <si>
    <t>Describe in more detail the major features of the project or the scope of work required to complete the project.</t>
  </si>
  <si>
    <t>Low Budget Estimate Amount</t>
  </si>
  <si>
    <t>A budget range will be used in alter calculations. Enter the estimated low budget amount for the project in dollars.</t>
  </si>
  <si>
    <t>High Budget Estimate Amount</t>
  </si>
  <si>
    <t>A budget range will be used in alter calculations. Enter the estimated high budget amount for the project in dollars.</t>
  </si>
  <si>
    <t>Target Project Cost Amount</t>
  </si>
  <si>
    <t>Enter the estiamted total project cost.</t>
  </si>
  <si>
    <t>Budget/Cost Notes</t>
  </si>
  <si>
    <t>Enter text to describe/explain the specific meaning of the budget and cost amounts, if desired.</t>
  </si>
  <si>
    <t>Estimates Construction Date</t>
  </si>
  <si>
    <t>mm/dd/yyyy</t>
  </si>
  <si>
    <t>Select or enter the construction start date using the date selector up/down arrows or by entering it manually.</t>
  </si>
  <si>
    <t>Select or enter the construction end date using the date selector up/down arrows or by entering it manually.</t>
  </si>
  <si>
    <t>Construction Date Notes</t>
  </si>
  <si>
    <t>Enter text to describe/explain the specific meaning of the start and end dates, if desired.</t>
  </si>
  <si>
    <t>Annual Average Daily Traffic</t>
  </si>
  <si>
    <t>000,000,000</t>
  </si>
  <si>
    <t>Annual Average Daily Traffic (AADT) is an annual traffic count divided by the number of days in the year or a short term traffic count annualized by facotrs to account for seasonality, etc. Enter the AADT for the project.</t>
  </si>
  <si>
    <t>Major Project Stakehodlers/Sponsors</t>
  </si>
  <si>
    <t>List the stakeholde or sponsor groups inolved in the project. NOTE: These are groups or organizations, not individuals.</t>
  </si>
  <si>
    <t>Project Goals</t>
  </si>
  <si>
    <t>Ordinal Ranking (1-5) or Point Ranking (must total 100 points)*</t>
  </si>
  <si>
    <t>Ordinal Ranking</t>
  </si>
  <si>
    <t>Point Ranking</t>
  </si>
  <si>
    <t>Point ranking allows you to indacate the value of a goal relative to another goal by assigning a number of points to each goal, where a higher assigned number indicates higher value to the project. Select this option if you wish to rank goals using Point Ranking. the sum total of all rankings must equal 100 points.</t>
  </si>
  <si>
    <t>Cost</t>
  </si>
  <si>
    <t>Rank the Relative Cost Value*</t>
  </si>
  <si>
    <t>The five goals to consider are Cost, Schedule, Technical, Context, Financing. If you opted for Ordinal Ranking, rank the value of the goal relative to the other four goals. Using Ordinal ranking, each goal must have a unique ranking form 1-5, where 1 represents the lowest value to the project and 5 represents the highest value. If you opted for point ranking, rank the vlaue of teh goal relative the other four goals using a pioint value from 1 to 100, where the higher the point value indicates higher value to the project. Project rankings do not need to be unique, but sum total of points assigned must equal 100.</t>
  </si>
  <si>
    <t>Describe the Cost Goals</t>
  </si>
  <si>
    <t>Provide a text description of the goals of the project specific to cost.</t>
  </si>
  <si>
    <t>Schedule</t>
  </si>
  <si>
    <t>Rank the Relative Schedule Value*</t>
  </si>
  <si>
    <t>Describe the Schedule Goals</t>
  </si>
  <si>
    <t>Provide a text description of the goals of the project specific to schedule/timeline.</t>
  </si>
  <si>
    <t>Technical</t>
  </si>
  <si>
    <t>Rank the Relative Technical Value*</t>
  </si>
  <si>
    <t>Describe the Technical Goals</t>
  </si>
  <si>
    <t>Provide a text description of the technical goals of the project..</t>
  </si>
  <si>
    <t>Context</t>
  </si>
  <si>
    <t>Rank the Relative Context Value*</t>
  </si>
  <si>
    <t>Describe the Context Goals</t>
  </si>
  <si>
    <t>Provide a text description of the context goals of the project..</t>
  </si>
  <si>
    <t>Financing</t>
  </si>
  <si>
    <t>Rank the Relative Financing Value*</t>
  </si>
  <si>
    <t>Describe the Financing Goals</t>
  </si>
  <si>
    <t>Provide a text description of the financing goals of the project.</t>
  </si>
  <si>
    <t>Project Details</t>
  </si>
  <si>
    <t>Scores for the short-term methods are calculated based on responses collected on this page. The final scores help recommend which method is best for the project. The Short-Term Contracting Methods evaluated include Design-Bid-Build (DBB), Construction Manager/General Contractor (CM/GC), Design-Build (DB), Progressive Design-Build (PDB).</t>
  </si>
  <si>
    <t>Ranking Format</t>
  </si>
  <si>
    <r>
      <rPr>
        <u/>
        <sz val="11"/>
        <color theme="1"/>
        <rFont val="Aptos Narrow"/>
        <family val="2"/>
        <scheme val="minor"/>
      </rPr>
      <t>Ordinal Ranking (1-5)</t>
    </r>
    <r>
      <rPr>
        <sz val="11"/>
        <color theme="1"/>
        <rFont val="Aptos Narrow"/>
        <family val="2"/>
        <scheme val="minor"/>
      </rPr>
      <t xml:space="preserve">
Ordinal ranking allows you to indicate the value of a goal relative to another goal by assigning a unique ranking to each goal. Select this option if you wish to rank goals using ordinal ranking. Each goal must be assigned a unique ranking from 1 to 5 where 1 indicates the least important goal and 5 indicates the most important goal as described in the following table:
Point Ranking (must total 100 points)
</t>
    </r>
    <r>
      <rPr>
        <u/>
        <sz val="11"/>
        <color theme="1"/>
        <rFont val="Aptos Narrow"/>
        <family val="2"/>
        <scheme val="minor"/>
      </rPr>
      <t>Point Ranking (must total 100 points)</t>
    </r>
    <r>
      <rPr>
        <sz val="11"/>
        <color theme="1"/>
        <rFont val="Aptos Narrow"/>
        <family val="2"/>
        <scheme val="minor"/>
      </rPr>
      <t xml:space="preserve">
Point ranking allows you to indicate the value of a goal relative to another goal by assigning a number of points to each goal, where a higher assigned number indicates higher value to the project. Select this option if you wish to rank goals using Point Ranking. the sum total of all rankings must equal 100 points.
</t>
    </r>
  </si>
  <si>
    <t>Ordinal Ranking is a quick way to assess a delivery method most appropriate for your project based on prioritizing 5 categories: 1) Technical 2) Schedule 3) Cost 4) Context or 5) Finance.  This method is appropriate when not much information is known about the project, as in the pre-design phase of a project.
Point Ranking is a more extensive assessment to determine a delivery method most appropriate for your project. A total of 100 points is assigned to the 5 categories: 1) Technical 2) Schedule 3) Cost 4) Context or 5) Finance.  This method is recommended when more information is known about the project, but prior to a project’s 30% Design milestone. If this ranking method is used, a brief explanation of point assignments is recommended.</t>
  </si>
  <si>
    <r>
      <t>Choose Ordinal Ranking or Point Ranking?</t>
    </r>
    <r>
      <rPr>
        <i/>
        <sz val="11"/>
        <color theme="1"/>
        <rFont val="Aptos Narrow"/>
        <family val="2"/>
        <scheme val="minor"/>
      </rPr>
      <t xml:space="preserve"> (Required)</t>
    </r>
  </si>
  <si>
    <t>Select ranking method</t>
  </si>
  <si>
    <r>
      <t>Rank the Relative Technical Value</t>
    </r>
    <r>
      <rPr>
        <i/>
        <sz val="11"/>
        <color theme="1"/>
        <rFont val="Aptos Narrow"/>
        <family val="2"/>
        <scheme val="minor"/>
      </rPr>
      <t xml:space="preserve"> (Required)</t>
    </r>
  </si>
  <si>
    <t>Describe the Technical Goals:</t>
  </si>
  <si>
    <r>
      <t xml:space="preserve">Rank the Relative Schedule Value </t>
    </r>
    <r>
      <rPr>
        <i/>
        <sz val="11"/>
        <color theme="1"/>
        <rFont val="Aptos Narrow"/>
        <family val="2"/>
        <scheme val="minor"/>
      </rPr>
      <t>(Required)</t>
    </r>
  </si>
  <si>
    <t>Describe the Schedule Goals:</t>
  </si>
  <si>
    <r>
      <t>Rank the Relative Cost Value</t>
    </r>
    <r>
      <rPr>
        <i/>
        <sz val="11"/>
        <color theme="1"/>
        <rFont val="Aptos Narrow"/>
        <family val="2"/>
        <scheme val="minor"/>
      </rPr>
      <t xml:space="preserve"> (Required)</t>
    </r>
  </si>
  <si>
    <t>Describe the Cost Goals:</t>
  </si>
  <si>
    <r>
      <t>Rank the Relative Context Value</t>
    </r>
    <r>
      <rPr>
        <i/>
        <sz val="11"/>
        <color theme="1"/>
        <rFont val="Aptos Narrow"/>
        <family val="2"/>
        <scheme val="minor"/>
      </rPr>
      <t xml:space="preserve"> (Required)</t>
    </r>
  </si>
  <si>
    <t>Describe the Context Goals:</t>
  </si>
  <si>
    <t>Finance</t>
  </si>
  <si>
    <r>
      <t>Rank the Relative Financing Value</t>
    </r>
    <r>
      <rPr>
        <i/>
        <sz val="11"/>
        <color theme="1"/>
        <rFont val="Aptos Narrow"/>
        <family val="2"/>
        <scheme val="minor"/>
      </rPr>
      <t xml:space="preserve"> (Required)</t>
    </r>
  </si>
  <si>
    <t>Describe the Financing Goals:</t>
  </si>
  <si>
    <t>Technical Constraints</t>
  </si>
  <si>
    <t>Design and Technology</t>
  </si>
  <si>
    <r>
      <t xml:space="preserve">Has the project's design advanced beyond preliminary engineering (i.e. ~10-30% design)? </t>
    </r>
    <r>
      <rPr>
        <i/>
        <sz val="11"/>
        <color theme="1"/>
        <rFont val="Aptos Narrow"/>
        <family val="2"/>
        <scheme val="minor"/>
      </rPr>
      <t>(Required)</t>
    </r>
  </si>
  <si>
    <t>No</t>
  </si>
  <si>
    <r>
      <t>Could the project involve the implementation of new technology?</t>
    </r>
    <r>
      <rPr>
        <i/>
        <sz val="11"/>
        <color theme="1"/>
        <rFont val="Aptos Narrow"/>
        <family val="2"/>
        <scheme val="minor"/>
      </rPr>
      <t xml:space="preserve"> (Required)</t>
    </r>
  </si>
  <si>
    <r>
      <t xml:space="preserve">Will the project require any Design Analyses, MEFs or other exceptions to WSDOT Policy? </t>
    </r>
    <r>
      <rPr>
        <i/>
        <sz val="11"/>
        <rFont val="Aptos Narrow"/>
        <family val="2"/>
        <scheme val="minor"/>
      </rPr>
      <t>(Required)</t>
    </r>
  </si>
  <si>
    <t>Yes</t>
  </si>
  <si>
    <t>Notes:</t>
  </si>
  <si>
    <t>Schedule Constraints</t>
  </si>
  <si>
    <t>Schedule Criticality</t>
  </si>
  <si>
    <r>
      <t>Is the schedule critical (i.e. achieving substantial completion faster) to meet project or agency objectives?</t>
    </r>
    <r>
      <rPr>
        <i/>
        <sz val="11"/>
        <color theme="1"/>
        <rFont val="Aptos Narrow"/>
        <family val="2"/>
        <scheme val="minor"/>
      </rPr>
      <t xml:space="preserve"> (Required)</t>
    </r>
  </si>
  <si>
    <t>Somewhat Critical</t>
  </si>
  <si>
    <t>Schedule Completion</t>
  </si>
  <si>
    <r>
      <t>Is schedule certainty critical to meet project or agency objectives?</t>
    </r>
    <r>
      <rPr>
        <i/>
        <sz val="11"/>
        <color theme="1"/>
        <rFont val="Aptos Narrow"/>
        <family val="2"/>
        <scheme val="minor"/>
      </rPr>
      <t xml:space="preserve"> (Required)</t>
    </r>
  </si>
  <si>
    <r>
      <t xml:space="preserve">Can construction begin before design is complete? </t>
    </r>
    <r>
      <rPr>
        <i/>
        <sz val="11"/>
        <color theme="1"/>
        <rFont val="Aptos Narrow"/>
        <family val="2"/>
        <scheme val="minor"/>
      </rPr>
      <t>(Required)</t>
    </r>
  </si>
  <si>
    <t>Utilities</t>
  </si>
  <si>
    <r>
      <t xml:space="preserve">Would the agency consider assigning utility coordination responsibilities to the private sector? </t>
    </r>
    <r>
      <rPr>
        <i/>
        <sz val="11"/>
        <color theme="1"/>
        <rFont val="Aptos Narrow"/>
        <family val="2"/>
        <scheme val="minor"/>
      </rPr>
      <t>(Required)</t>
    </r>
  </si>
  <si>
    <t>Cost Constraints</t>
  </si>
  <si>
    <r>
      <t xml:space="preserve">How Difficult will it be to develop a reliable cost estimate for the project? </t>
    </r>
    <r>
      <rPr>
        <i/>
        <sz val="11"/>
        <color theme="1"/>
        <rFont val="Aptos Narrow"/>
        <family val="2"/>
        <scheme val="minor"/>
      </rPr>
      <t>(Required)</t>
    </r>
  </si>
  <si>
    <r>
      <rPr>
        <sz val="11"/>
        <color rgb="FF000000"/>
        <rFont val="Aptos Narrow"/>
        <scheme val="minor"/>
      </rPr>
      <t xml:space="preserve">Does the project include construction materials with volatile pricing? </t>
    </r>
    <r>
      <rPr>
        <i/>
        <sz val="11"/>
        <color rgb="FF000000"/>
        <rFont val="Aptos Narrow"/>
        <scheme val="minor"/>
      </rPr>
      <t>(Required)</t>
    </r>
  </si>
  <si>
    <t>Public Relations</t>
  </si>
  <si>
    <r>
      <t xml:space="preserve">Does the agency seek to involve a private sector design and/or construction team to support addressing public opposition? </t>
    </r>
    <r>
      <rPr>
        <i/>
        <sz val="11"/>
        <color theme="1"/>
        <rFont val="Aptos Narrow"/>
        <family val="2"/>
        <scheme val="minor"/>
      </rPr>
      <t>(Required)</t>
    </r>
  </si>
  <si>
    <r>
      <t xml:space="preserve">Is there an impact on landowners within/abutting project limits? </t>
    </r>
    <r>
      <rPr>
        <i/>
        <sz val="11"/>
        <color theme="1"/>
        <rFont val="Aptos Narrow"/>
        <family val="2"/>
        <scheme val="minor"/>
      </rPr>
      <t>(Required)</t>
    </r>
  </si>
  <si>
    <t>Agency Constraints</t>
  </si>
  <si>
    <r>
      <t>How open is the agency to design solutions it has never used?</t>
    </r>
    <r>
      <rPr>
        <i/>
        <sz val="11"/>
        <color theme="1"/>
        <rFont val="Aptos Narrow"/>
        <family val="2"/>
        <scheme val="minor"/>
      </rPr>
      <t xml:space="preserve"> (Required)</t>
    </r>
  </si>
  <si>
    <t>Third Party Agreements</t>
  </si>
  <si>
    <r>
      <t xml:space="preserve">Is the complexity of third party involvement (i.e. railroads, utilities, environmental, etc.) higher than normal? </t>
    </r>
    <r>
      <rPr>
        <i/>
        <sz val="11"/>
        <color theme="1"/>
        <rFont val="Aptos Narrow"/>
        <family val="2"/>
        <scheme val="minor"/>
      </rPr>
      <t>(Required)</t>
    </r>
  </si>
  <si>
    <r>
      <t xml:space="preserve">Will any third parties require a complete set of construction documents to execute an agreement? </t>
    </r>
    <r>
      <rPr>
        <i/>
        <sz val="11"/>
        <color theme="1"/>
        <rFont val="Aptos Narrow"/>
        <family val="2"/>
        <scheme val="minor"/>
      </rPr>
      <t>(Required)</t>
    </r>
  </si>
  <si>
    <t>Environmental Permits</t>
  </si>
  <si>
    <r>
      <t>Will the status of NEPA impact bidder's ability to offer alternative technical solutions?</t>
    </r>
    <r>
      <rPr>
        <i/>
        <sz val="11"/>
        <color theme="1"/>
        <rFont val="Aptos Narrow"/>
        <family val="2"/>
        <scheme val="minor"/>
      </rPr>
      <t xml:space="preserve"> (Required)</t>
    </r>
  </si>
  <si>
    <r>
      <t xml:space="preserve">What is the level of effort to obtain necessary permits? </t>
    </r>
    <r>
      <rPr>
        <i/>
        <sz val="11"/>
        <color theme="1"/>
        <rFont val="Aptos Narrow"/>
        <family val="2"/>
        <scheme val="minor"/>
      </rPr>
      <t>(Required)</t>
    </r>
  </si>
  <si>
    <t>Finance Constraints</t>
  </si>
  <si>
    <t>Funding and Revenue</t>
  </si>
  <si>
    <r>
      <t xml:space="preserve">Could the project use innovative financing? </t>
    </r>
    <r>
      <rPr>
        <i/>
        <sz val="11"/>
        <color theme="1"/>
        <rFont val="Aptos Narrow"/>
        <family val="2"/>
        <scheme val="minor"/>
      </rPr>
      <t>(Required)</t>
    </r>
  </si>
  <si>
    <t>Response should be N/A unless project has TIFIA or GARVEE funding sources apply</t>
  </si>
  <si>
    <r>
      <t>Have sufficient funding sources for construction been identified?</t>
    </r>
    <r>
      <rPr>
        <i/>
        <sz val="11"/>
        <color theme="1"/>
        <rFont val="Aptos Narrow"/>
        <family val="2"/>
        <scheme val="minor"/>
      </rPr>
      <t xml:space="preserve"> (Required)</t>
    </r>
  </si>
  <si>
    <t>Go to Ordinal Results</t>
  </si>
  <si>
    <t>Go to Point Results</t>
  </si>
  <si>
    <t>Project Title</t>
  </si>
  <si>
    <t>Project Goals (1 is most important, 5 is least important)</t>
  </si>
  <si>
    <t xml:space="preserve">Cost </t>
  </si>
  <si>
    <t>Evaluate Short-Term Contracting Methods (DBB, CM/GC, DB, PDB)</t>
  </si>
  <si>
    <t>Socres for the short-term methods are calcualted and displayed on every page in this section as responses are collectd. The final scoares are displayed at the end of this section to help recommend which method is best for the project.</t>
  </si>
  <si>
    <t>Has the project's design advanced beyond preliminary engineering (i.e ~10-30% design)?*</t>
  </si>
  <si>
    <t>N/A</t>
  </si>
  <si>
    <t>Could the project involve the implementation of new technology?*</t>
  </si>
  <si>
    <t>Will the project require design Exceptions from FHWA?*</t>
  </si>
  <si>
    <t>Is the schedule critical (i.e. acheving substantial completion faster) to meet project or agency objectives?*</t>
  </si>
  <si>
    <t>Very Critical</t>
  </si>
  <si>
    <t>Not Critical</t>
  </si>
  <si>
    <t>Is Schedule certainty critical to meet project or agency objecives?*</t>
  </si>
  <si>
    <t>Can Construction begin before design is complete?*</t>
  </si>
  <si>
    <t>Would the agency consider assigning utility coordination responsibilites to the proviate sector?*</t>
  </si>
  <si>
    <t>How Difficult will it be to develop a reliable cost estaimte for the project?*</t>
  </si>
  <si>
    <t>Very Difficult</t>
  </si>
  <si>
    <t>Moderately Difficult</t>
  </si>
  <si>
    <t>Not Difficult</t>
  </si>
  <si>
    <t>Does the project include construciton amterials with volatile pricing?*</t>
  </si>
  <si>
    <t>Does the agency seek to involve a private sector design and/or construciton team to support addressing public opposition?*</t>
  </si>
  <si>
    <t>Is there an impact on landowners within/abutting project limits?*</t>
  </si>
  <si>
    <t>How mautre is the agency's ACM program?*</t>
  </si>
  <si>
    <t>New</t>
  </si>
  <si>
    <t>Growing</t>
  </si>
  <si>
    <t>Fully Mature</t>
  </si>
  <si>
    <t>Does the agency have experience in defining and specifying project performance outcomes and service requirements?*</t>
  </si>
  <si>
    <t>What is the likelihood of owner directed design changes after the construction contract price is established?*</t>
  </si>
  <si>
    <t>Very Likely</t>
  </si>
  <si>
    <t>Somewhat Likely</t>
  </si>
  <si>
    <t>Not Likely</t>
  </si>
  <si>
    <t>How open is the agnecy to design solutions it has never used?*</t>
  </si>
  <si>
    <t>Reluctant</t>
  </si>
  <si>
    <t>Willing to Consider</t>
  </si>
  <si>
    <t>Completely Open</t>
  </si>
  <si>
    <t>Third Part Agreements</t>
  </si>
  <si>
    <t>Is the complexity of third party involvement (i.e. railroads, utilities, environmental, etc.) higher than normal?*</t>
  </si>
  <si>
    <t>Will any third parties require a complete set of construction documents to execute an agreement?*</t>
  </si>
  <si>
    <t>Will the status of NEPA impact bidder' ability to offer alternative technical solutions?*</t>
  </si>
  <si>
    <t>No Impact</t>
  </si>
  <si>
    <t>Moderate Impact</t>
  </si>
  <si>
    <t>High Impact</t>
  </si>
  <si>
    <t>What is the level of effort to obtain necessaary permits?*</t>
  </si>
  <si>
    <t>Lower than Usual</t>
  </si>
  <si>
    <t>Usual</t>
  </si>
  <si>
    <t>More than Usual</t>
  </si>
  <si>
    <t>Could the project use innovative financing?*</t>
  </si>
  <si>
    <t>Have sufficient funding sources for construction been identified?*</t>
  </si>
  <si>
    <t>Ordinal Ranking Results</t>
  </si>
  <si>
    <t>Goal</t>
  </si>
  <si>
    <t>Question</t>
  </si>
  <si>
    <t>Design-Bid-Build</t>
  </si>
  <si>
    <t>Construction Manager / General Contractor</t>
  </si>
  <si>
    <t xml:space="preserve">Design-Build </t>
  </si>
  <si>
    <t>Progressive Design-Build</t>
  </si>
  <si>
    <r>
      <t>Has the project’s design advanced beyond preliminary engineering (i.e., ~10%</t>
    </r>
    <r>
      <rPr>
        <sz val="11"/>
        <color theme="1"/>
        <rFont val="Aptos Narrow"/>
        <family val="2"/>
        <scheme val="minor"/>
      </rPr>
      <t>–</t>
    </r>
    <r>
      <rPr>
        <sz val="11"/>
        <color rgb="FF000000"/>
        <rFont val="Aptos Narrow"/>
        <family val="2"/>
        <scheme val="minor"/>
      </rPr>
      <t>30% design)?</t>
    </r>
  </si>
  <si>
    <t>Could the project involve the implementation of new technology?</t>
  </si>
  <si>
    <t>Will the project require design exceptions from FHWA?</t>
  </si>
  <si>
    <t>Is the schedule critical (i.e., achieving substantial completion faster) to meet project or agency objectives?</t>
  </si>
  <si>
    <t>Is schedule certainty critical to meet project or agency objectives?</t>
  </si>
  <si>
    <t>Can construction begin before design is complete?</t>
  </si>
  <si>
    <t>Would the agency consider assigning utility coordination responsibilities to the private sector?</t>
  </si>
  <si>
    <t>How difficult will it be to develop a reliable cost estimate for the project?</t>
  </si>
  <si>
    <t>Does the project include construction materials with volatile pricing?</t>
  </si>
  <si>
    <t>Does the agency seek to involve a private sector design and/or construction team to support addressing public opposition?</t>
  </si>
  <si>
    <t>Is there an impact on landowners within/abutting project limits?</t>
  </si>
  <si>
    <t>How mature is the agency’s ACM program?</t>
  </si>
  <si>
    <t>Does the agency have experience in defining and specifying project performance outcomes and service requirements?</t>
  </si>
  <si>
    <t>What is the likelihood of design changes after the construction contract price is established?</t>
  </si>
  <si>
    <t>How open is the agency to design solutions it has never used?</t>
  </si>
  <si>
    <t>Is the number of involved third parties (railroads, utilities, environmental, etc.) higher than normal?</t>
  </si>
  <si>
    <t>Will any third parties require a complete set of construction documents to execute an agreement?</t>
  </si>
  <si>
    <t>Will the status of NEPA impact bidder' ability to offer alternative technical solutions?</t>
  </si>
  <si>
    <t>What is the level of effort to obtain necessary permits?</t>
  </si>
  <si>
    <t>Could the project use innovative financing?</t>
  </si>
  <si>
    <t>Have sufficient funding sources for construction been identified?</t>
  </si>
  <si>
    <t>Total Score</t>
  </si>
  <si>
    <t>Point Ranking Results</t>
  </si>
  <si>
    <t xml:space="preserve">Design-Bid-Build </t>
  </si>
  <si>
    <t xml:space="preserve">Construction Manager / General Contractor </t>
  </si>
  <si>
    <t>Design-Build</t>
  </si>
  <si>
    <t>Final Project Delivery Method</t>
  </si>
  <si>
    <t>CASE Tool Summary</t>
  </si>
  <si>
    <t>Delivery Method</t>
  </si>
  <si>
    <t>Score (Point Ranking)</t>
  </si>
  <si>
    <t>Select which ranking method was used for this evaluation.</t>
  </si>
  <si>
    <t>Other Factors</t>
  </si>
  <si>
    <t>Describe other factors that impact the Final PDM decision (i.e. workforce experience in alternative delivery methods, agency support structure, project risks):</t>
  </si>
  <si>
    <t>Describe what other factors affect the Final Project Delivery Method decision.</t>
  </si>
  <si>
    <t>Final PDM Recommendation</t>
  </si>
  <si>
    <t>Select a Final PDM and explain why this is the optimal delivery method.</t>
  </si>
  <si>
    <t>Final Project Delivery Method Selection</t>
  </si>
  <si>
    <t>Recommended Project Delivery Method:</t>
  </si>
  <si>
    <t>Select Final PDM</t>
  </si>
  <si>
    <t>Select recommended PDM</t>
  </si>
  <si>
    <t xml:space="preserve"> Final Project Delivery Method Approval*</t>
  </si>
  <si>
    <t>Project Engineer</t>
  </si>
  <si>
    <r>
      <t xml:space="preserve">Signature:  </t>
    </r>
    <r>
      <rPr>
        <u/>
        <sz val="10"/>
        <color theme="1"/>
        <rFont val="Aptos Narrow"/>
        <family val="2"/>
        <scheme val="minor"/>
      </rPr>
      <t xml:space="preserve">  </t>
    </r>
  </si>
  <si>
    <t xml:space="preserve">Print this workbook into a PDF and attain signatures from the Project Engineer, Project Development Engineer/Engineering Manager, and Regional Administrator (or designee). Once approved, the PDM determination is to be included in the project file. </t>
  </si>
  <si>
    <t>PDE/EM Manager</t>
  </si>
  <si>
    <t>Regional Administrator (or designee)</t>
  </si>
  <si>
    <t>Capital Projects Advisory Review Board (CPARB)</t>
  </si>
  <si>
    <r>
      <t xml:space="preserve">Signature:  </t>
    </r>
    <r>
      <rPr>
        <u/>
        <sz val="10"/>
        <color theme="1"/>
        <rFont val="Aptos Narrow"/>
        <family val="2"/>
        <scheme val="minor"/>
      </rPr>
      <t xml:space="preserve"> </t>
    </r>
    <r>
      <rPr>
        <sz val="10"/>
        <color theme="1"/>
        <rFont val="Aptos Narrow"/>
        <family val="2"/>
        <scheme val="minor"/>
      </rPr>
      <t>N/A for DBB and DB Projects</t>
    </r>
  </si>
  <si>
    <t>* For GCCM or PDB delivery methods, CPARB approval is needed</t>
  </si>
  <si>
    <t>Goal Ranking (Ordinal)
(1-5)</t>
  </si>
  <si>
    <t>Goal Ranking (Point)
(1-100) (%)</t>
  </si>
  <si>
    <t>Answer</t>
  </si>
  <si>
    <t>Rating</t>
  </si>
  <si>
    <t>DBB Weight</t>
  </si>
  <si>
    <t>CM/GC Weight</t>
  </si>
  <si>
    <t>DB Weight</t>
  </si>
  <si>
    <t>PDB Weight</t>
  </si>
  <si>
    <t>DBB 
(Ordinal Score)</t>
  </si>
  <si>
    <t>CM/GC 
(Ordinal Score)</t>
  </si>
  <si>
    <t>DB 
(Ordinal Score)</t>
  </si>
  <si>
    <t>PDB
 (Ordinal Score)</t>
  </si>
  <si>
    <t>DBB 
(Point Score)</t>
  </si>
  <si>
    <t>CM/GC 
(Point Score)</t>
  </si>
  <si>
    <t>DB 
(Point Score)</t>
  </si>
  <si>
    <t>PDB 
(Point Score)</t>
  </si>
  <si>
    <t>null</t>
  </si>
  <si>
    <t>Is the complexity of third party involvement (i.e. railroads, utilities, environmental, etc.) higher than normal?</t>
  </si>
  <si>
    <t>If GCCM, DB, or PDB scored the highest, fill out the GCCM or DB/PDB Project Evaluation Criteria Sheet.</t>
  </si>
  <si>
    <t>See PDMSG Summary for required approvals.</t>
  </si>
  <si>
    <t xml:space="preserve">Select "N/A" if price escalation is included in the project estimate. Select "Yes" if project includes items that are volatile in pricing (i.e. steel, HMA, etc.) and when escalation is not accounted for in the estimate </t>
  </si>
  <si>
    <t>Usually this would be a "No". An example would be new technology that is performance based and not prescribed in the contract plans?</t>
  </si>
  <si>
    <t>Select "Yes" if property acquisition or TCEs are needed and R/W Cert 1 will likely not be achieved by ad date/RFP date. Select "No" if there is no R/W phase for your project.</t>
  </si>
  <si>
    <t>Select "No" if the Project Office or Region only has experience delivering DBB.</t>
  </si>
  <si>
    <t>This is referring to design solutions that are new to the agency (i.e. Diverging Diamond Interchanges)</t>
  </si>
  <si>
    <t xml:space="preserve">If yes, anticipate that an alternative method may be recommended. If no, why not? What is the constraint? </t>
  </si>
  <si>
    <t>Alternative delivery methods include DB, PDB, and GCCM.</t>
  </si>
  <si>
    <r>
      <t xml:space="preserve">How experienced is the Region or Project Office with alternative delivery methods? </t>
    </r>
    <r>
      <rPr>
        <i/>
        <sz val="11"/>
        <rFont val="Aptos Narrow"/>
        <family val="2"/>
        <scheme val="minor"/>
      </rPr>
      <t>(Required)</t>
    </r>
  </si>
  <si>
    <r>
      <t>Does your Region's or Project Office's have the expertise and resources in delivering an alternative delivery method?</t>
    </r>
    <r>
      <rPr>
        <i/>
        <sz val="11"/>
        <rFont val="Aptos Narrow"/>
        <family val="2"/>
        <scheme val="minor"/>
      </rPr>
      <t>(Required)</t>
    </r>
  </si>
  <si>
    <r>
      <t xml:space="preserve">What is the likelihood of WSDOT directed design changes after the construction contract price is established? </t>
    </r>
    <r>
      <rPr>
        <i/>
        <sz val="11"/>
        <rFont val="Aptos Narrow"/>
        <family val="2"/>
        <scheme val="minor"/>
      </rPr>
      <t>(Required)</t>
    </r>
  </si>
  <si>
    <t>Project Delivery Method Goals</t>
  </si>
  <si>
    <t>How important is it to meet a specific date? Are there important deadlines that need to be met for this project to be successful? If so, high schedule constraints = a higher score, no schedule constraints = a lower score.</t>
  </si>
  <si>
    <t>This should be a 5 for Ordinal Method (or 0 for Point Method)  for most WSDOT projects unless the project has TIFIA and GARVEE funding</t>
  </si>
  <si>
    <t>Are there unique technical challenges that would need to be overcome for this project to be successful? If so, high technical challenges = a higher score, low technical challenges = a lower score. (i.e. complex work zone staging, challenging construction methods would have a higher score)</t>
  </si>
  <si>
    <t>How important is it to meet a specific budget? Are we willing to decrease scope to meet the budget? If budget is a rigid constraint = a higher score, budgets with some flexibility = a lower score.</t>
  </si>
  <si>
    <t>How controversial is this project? How complex are agreements with third parties? How complex will it be to achieve environmental permits? High complexity projects = higher score, low complexity projects = lower score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</si>
</sst>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Aptos Narrow"/>
      <family val="2"/>
      <scheme val="minor"/>
    </font>
    <font>
      <b/>
      <sz val="11"/>
      <color theme="0"/>
      <name val="Aptos Narrow"/>
      <family val="2"/>
      <scheme val="minor"/>
    </font>
    <font>
      <b/>
      <sz val="11"/>
      <color theme="1"/>
      <name val="Aptos Narrow"/>
      <family val="2"/>
      <scheme val="minor"/>
    </font>
    <font>
      <b/>
      <sz val="14"/>
      <color theme="1"/>
      <name val="Aptos Narrow"/>
      <family val="2"/>
      <scheme val="minor"/>
    </font>
    <font>
      <b/>
      <sz val="16"/>
      <color theme="1"/>
      <name val="Aptos Narrow"/>
      <family val="2"/>
      <scheme val="minor"/>
    </font>
    <font>
      <i/>
      <sz val="11"/>
      <color theme="1"/>
      <name val="Aptos Narrow"/>
      <family val="2"/>
      <scheme val="minor"/>
    </font>
    <font>
      <b/>
      <sz val="11"/>
      <color rgb="FF000000"/>
      <name val="Aptos Narrow"/>
      <family val="2"/>
      <scheme val="minor"/>
    </font>
    <font>
      <sz val="11"/>
      <color rgb="FF000000"/>
      <name val="Aptos Narrow"/>
      <family val="2"/>
      <scheme val="minor"/>
    </font>
    <font>
      <sz val="11"/>
      <color theme="1"/>
      <name val="Aptos Narrow"/>
      <family val="2"/>
      <scheme val="minor"/>
    </font>
    <font>
      <u/>
      <sz val="11"/>
      <color theme="10"/>
      <name val="Aptos Narrow"/>
      <family val="2"/>
      <scheme val="minor"/>
    </font>
    <font>
      <sz val="11"/>
      <color theme="1"/>
      <name val="Aptos"/>
      <family val="2"/>
    </font>
    <font>
      <b/>
      <sz val="15"/>
      <color theme="3"/>
      <name val="Aptos Narrow"/>
      <family val="2"/>
      <scheme val="minor"/>
    </font>
    <font>
      <b/>
      <sz val="13"/>
      <color theme="3"/>
      <name val="Aptos Narrow"/>
      <family val="2"/>
      <scheme val="minor"/>
    </font>
    <font>
      <b/>
      <sz val="11"/>
      <color theme="3"/>
      <name val="Aptos Narrow"/>
      <family val="2"/>
      <scheme val="minor"/>
    </font>
    <font>
      <b/>
      <sz val="16"/>
      <color theme="0"/>
      <name val="Aptos Narrow"/>
      <family val="2"/>
      <scheme val="minor"/>
    </font>
    <font>
      <b/>
      <sz val="14"/>
      <color theme="0"/>
      <name val="Aptos Narrow"/>
      <family val="2"/>
      <scheme val="minor"/>
    </font>
    <font>
      <b/>
      <sz val="15"/>
      <color theme="0"/>
      <name val="Aptos Narrow"/>
      <family val="2"/>
      <scheme val="minor"/>
    </font>
    <font>
      <b/>
      <sz val="13"/>
      <color theme="0"/>
      <name val="Aptos Narrow"/>
      <family val="2"/>
      <scheme val="minor"/>
    </font>
    <font>
      <b/>
      <u/>
      <sz val="15"/>
      <color theme="1"/>
      <name val="Aptos Narrow"/>
      <family val="2"/>
      <scheme val="minor"/>
    </font>
    <font>
      <u/>
      <sz val="11"/>
      <color theme="1"/>
      <name val="Aptos Narrow"/>
      <family val="2"/>
      <scheme val="minor"/>
    </font>
    <font>
      <sz val="11"/>
      <color rgb="FFFF0000"/>
      <name val="Aptos Narrow"/>
      <family val="2"/>
      <scheme val="minor"/>
    </font>
    <font>
      <sz val="12"/>
      <color rgb="FFFF0000"/>
      <name val="Aptos"/>
      <family val="2"/>
    </font>
    <font>
      <b/>
      <sz val="11"/>
      <name val="Calibri"/>
      <family val="2"/>
    </font>
    <font>
      <sz val="10"/>
      <color theme="1"/>
      <name val="Aptos Narrow"/>
      <family val="2"/>
      <scheme val="minor"/>
    </font>
    <font>
      <b/>
      <sz val="10"/>
      <color theme="1"/>
      <name val="Aptos Narrow"/>
      <family val="2"/>
      <scheme val="minor"/>
    </font>
    <font>
      <b/>
      <sz val="10"/>
      <color theme="0"/>
      <name val="Aptos Narrow"/>
      <family val="2"/>
      <scheme val="minor"/>
    </font>
    <font>
      <b/>
      <sz val="10"/>
      <color rgb="FF000000"/>
      <name val="Aptos Display"/>
      <family val="2"/>
      <scheme val="major"/>
    </font>
    <font>
      <b/>
      <sz val="10"/>
      <color theme="1"/>
      <name val="Aptos Display"/>
      <family val="2"/>
      <scheme val="major"/>
    </font>
    <font>
      <u/>
      <sz val="10"/>
      <color theme="1"/>
      <name val="Aptos Narrow"/>
      <family val="2"/>
      <scheme val="minor"/>
    </font>
    <font>
      <sz val="8"/>
      <color theme="1"/>
      <name val="Aptos Narrow"/>
      <family val="2"/>
      <scheme val="minor"/>
    </font>
    <font>
      <b/>
      <sz val="8"/>
      <color theme="1"/>
      <name val="Aptos Narrow"/>
      <family val="2"/>
      <scheme val="minor"/>
    </font>
    <font>
      <b/>
      <sz val="16"/>
      <color rgb="FF000000"/>
      <name val="Aptos Display"/>
      <family val="2"/>
      <scheme val="major"/>
    </font>
    <font>
      <sz val="16"/>
      <color theme="1"/>
      <name val="Aptos Narrow"/>
      <family val="2"/>
      <scheme val="minor"/>
    </font>
    <font>
      <sz val="11"/>
      <name val="Aptos Narrow"/>
      <family val="2"/>
      <scheme val="minor"/>
    </font>
    <font>
      <i/>
      <sz val="11"/>
      <name val="Aptos Narrow"/>
      <family val="2"/>
      <scheme val="minor"/>
    </font>
    <font>
      <b/>
      <sz val="11"/>
      <name val="Aptos Narrow"/>
      <family val="2"/>
      <scheme val="minor"/>
    </font>
    <font>
      <sz val="11"/>
      <color rgb="FFFF0000"/>
      <name val="Calibri"/>
      <family val="2"/>
    </font>
    <font>
      <sz val="11"/>
      <color rgb="FF000000"/>
      <name val="Aptos Narrow"/>
      <scheme val="minor"/>
    </font>
    <font>
      <i/>
      <sz val="11"/>
      <color rgb="FF000000"/>
      <name val="Aptos Narrow"/>
      <scheme val="minor"/>
    </font>
  </fonts>
  <fills count="9">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1F1F1"/>
        <bgColor indexed="64"/>
      </patternFill>
    </fill>
    <fill>
      <patternFill patternType="solid">
        <fgColor theme="9"/>
        <bgColor indexed="64"/>
      </patternFill>
    </fill>
    <fill>
      <patternFill patternType="solid">
        <fgColor theme="6"/>
        <bgColor indexed="64"/>
      </patternFill>
    </fill>
  </fills>
  <borders count="78">
    <border>
      <left/>
      <right/>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style="thick">
        <color auto="1"/>
      </right>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thin">
        <color auto="1"/>
      </left>
      <right style="thin">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medium">
        <color indexed="64"/>
      </left>
      <right style="medium">
        <color indexed="64"/>
      </right>
      <top style="medium">
        <color indexed="64"/>
      </top>
      <bottom style="medium">
        <color indexed="64"/>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ck">
        <color auto="1"/>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auto="1"/>
      </left>
      <right style="thick">
        <color auto="1"/>
      </right>
      <top style="thin">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auto="1"/>
      </left>
      <right style="thin">
        <color auto="1"/>
      </right>
      <top style="thin">
        <color auto="1"/>
      </top>
      <bottom/>
      <diagonal/>
    </border>
    <border>
      <left style="thin">
        <color indexed="64"/>
      </left>
      <right/>
      <top style="medium">
        <color indexed="64"/>
      </top>
      <bottom style="thin">
        <color indexed="64"/>
      </bottom>
      <diagonal/>
    </border>
    <border>
      <left style="thin">
        <color auto="1"/>
      </left>
      <right/>
      <top style="thin">
        <color auto="1"/>
      </top>
      <bottom style="thin">
        <color auto="1"/>
      </bottom>
      <diagonal/>
    </border>
    <border>
      <left style="thin">
        <color auto="1"/>
      </left>
      <right/>
      <top style="thin">
        <color auto="1"/>
      </top>
      <bottom style="thick">
        <color auto="1"/>
      </bottom>
      <diagonal/>
    </border>
    <border>
      <left style="thin">
        <color auto="1"/>
      </left>
      <right/>
      <top style="thick">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medium">
        <color theme="0"/>
      </left>
      <right/>
      <top/>
      <bottom style="medium">
        <color indexed="64"/>
      </bottom>
      <diagonal/>
    </border>
    <border>
      <left/>
      <right/>
      <top/>
      <bottom style="medium">
        <color indexed="64"/>
      </bottom>
      <diagonal/>
    </border>
    <border>
      <left/>
      <right style="medium">
        <color theme="0"/>
      </right>
      <top/>
      <bottom style="medium">
        <color indexed="64"/>
      </bottom>
      <diagonal/>
    </border>
    <border>
      <left/>
      <right/>
      <top style="thick">
        <color auto="1"/>
      </top>
      <bottom style="thick">
        <color theme="1"/>
      </bottom>
      <diagonal/>
    </border>
    <border>
      <left/>
      <right/>
      <top style="thick">
        <color theme="1"/>
      </top>
      <bottom style="thick">
        <color theme="1"/>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ck">
        <color auto="1"/>
      </left>
      <right style="thin">
        <color auto="1"/>
      </right>
      <top style="thin">
        <color auto="1"/>
      </top>
      <bottom/>
      <diagonal/>
    </border>
    <border>
      <left style="thin">
        <color auto="1"/>
      </left>
      <right/>
      <top style="thin">
        <color auto="1"/>
      </top>
      <bottom/>
      <diagonal/>
    </border>
    <border>
      <left style="thick">
        <color auto="1"/>
      </left>
      <right/>
      <top style="thick">
        <color theme="1"/>
      </top>
      <bottom style="thick">
        <color auto="1"/>
      </bottom>
      <diagonal/>
    </border>
    <border>
      <left/>
      <right style="thick">
        <color auto="1"/>
      </right>
      <top style="thick">
        <color auto="1"/>
      </top>
      <bottom/>
      <diagonal/>
    </border>
    <border>
      <left/>
      <right/>
      <top style="thick">
        <color theme="1"/>
      </top>
      <bottom/>
      <diagonal/>
    </border>
    <border>
      <left/>
      <right/>
      <top style="thick">
        <color auto="1"/>
      </top>
      <bottom/>
      <diagonal/>
    </border>
    <border>
      <left style="thick">
        <color auto="1"/>
      </left>
      <right/>
      <top style="thick">
        <color auto="1"/>
      </top>
      <bottom style="thin">
        <color auto="1"/>
      </bottom>
      <diagonal/>
    </border>
    <border>
      <left/>
      <right style="thick">
        <color auto="1"/>
      </right>
      <top style="thick">
        <color auto="1"/>
      </top>
      <bottom style="thin">
        <color auto="1"/>
      </bottom>
      <diagonal/>
    </border>
    <border>
      <left style="thick">
        <color auto="1"/>
      </left>
      <right style="thin">
        <color auto="1"/>
      </right>
      <top/>
      <bottom style="thin">
        <color auto="1"/>
      </bottom>
      <diagonal/>
    </border>
    <border>
      <left style="thin">
        <color auto="1"/>
      </left>
      <right style="thin">
        <color auto="1"/>
      </right>
      <top/>
      <bottom style="thin">
        <color auto="1"/>
      </bottom>
      <diagonal/>
    </border>
    <border>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thin">
        <color auto="1"/>
      </left>
      <right style="medium">
        <color indexed="64"/>
      </right>
      <top/>
      <bottom/>
      <diagonal/>
    </border>
    <border>
      <left style="medium">
        <color indexed="64"/>
      </left>
      <right/>
      <top style="thick">
        <color auto="1"/>
      </top>
      <bottom style="thick">
        <color theme="1"/>
      </bottom>
      <diagonal/>
    </border>
    <border>
      <left/>
      <right style="medium">
        <color indexed="64"/>
      </right>
      <top style="thick">
        <color auto="1"/>
      </top>
      <bottom style="thick">
        <color auto="1"/>
      </bottom>
      <diagonal/>
    </border>
    <border>
      <left style="thin">
        <color auto="1"/>
      </left>
      <right style="medium">
        <color indexed="64"/>
      </right>
      <top style="thick">
        <color auto="1"/>
      </top>
      <bottom/>
      <diagonal/>
    </border>
    <border>
      <left style="thin">
        <color auto="1"/>
      </left>
      <right style="medium">
        <color indexed="64"/>
      </right>
      <top/>
      <bottom style="medium">
        <color indexed="64"/>
      </bottom>
      <diagonal/>
    </border>
    <border>
      <left style="thick">
        <color auto="1"/>
      </left>
      <right/>
      <top style="thin">
        <color auto="1"/>
      </top>
      <bottom style="thick">
        <color auto="1"/>
      </bottom>
      <diagonal/>
    </border>
    <border>
      <left/>
      <right style="thick">
        <color auto="1"/>
      </right>
      <top style="thin">
        <color auto="1"/>
      </top>
      <bottom style="thick">
        <color auto="1"/>
      </bottom>
      <diagonal/>
    </border>
    <border>
      <left style="thick">
        <color auto="1"/>
      </left>
      <right/>
      <top style="thin">
        <color auto="1"/>
      </top>
      <bottom/>
      <diagonal/>
    </border>
    <border>
      <left/>
      <right style="thick">
        <color auto="1"/>
      </right>
      <top style="thin">
        <color auto="1"/>
      </top>
      <bottom/>
      <diagonal/>
    </border>
  </borders>
  <cellStyleXfs count="6">
    <xf numFmtId="0" fontId="0" fillId="0" borderId="0"/>
    <xf numFmtId="9" fontId="8" fillId="0" borderId="0" applyFont="0" applyFill="0" applyBorder="0" applyAlignment="0" applyProtection="0"/>
    <xf numFmtId="0" fontId="9" fillId="0" borderId="0" applyNumberFormat="0" applyFill="0" applyBorder="0" applyAlignment="0" applyProtection="0"/>
    <xf numFmtId="0" fontId="11" fillId="0" borderId="30" applyNumberFormat="0" applyFill="0" applyAlignment="0" applyProtection="0"/>
    <xf numFmtId="0" fontId="12" fillId="0" borderId="31" applyNumberFormat="0" applyFill="0" applyAlignment="0" applyProtection="0"/>
    <xf numFmtId="0" fontId="13" fillId="0" borderId="32" applyNumberFormat="0" applyFill="0" applyAlignment="0" applyProtection="0"/>
  </cellStyleXfs>
  <cellXfs count="214">
    <xf numFmtId="0" fontId="0" fillId="0" borderId="0" xfId="0"/>
    <xf numFmtId="0" fontId="0" fillId="2" borderId="0" xfId="0" applyFill="1"/>
    <xf numFmtId="0" fontId="0" fillId="2" borderId="1" xfId="0" applyFill="1" applyBorder="1"/>
    <xf numFmtId="0" fontId="0" fillId="2" borderId="3" xfId="0" applyFill="1" applyBorder="1"/>
    <xf numFmtId="0" fontId="5" fillId="2" borderId="1" xfId="0" applyFont="1" applyFill="1" applyBorder="1"/>
    <xf numFmtId="0" fontId="2" fillId="2" borderId="1" xfId="0" applyFont="1" applyFill="1" applyBorder="1"/>
    <xf numFmtId="0" fontId="5" fillId="2" borderId="3" xfId="0" applyFont="1" applyFill="1" applyBorder="1"/>
    <xf numFmtId="0" fontId="3" fillId="2" borderId="0" xfId="0" applyFont="1" applyFill="1" applyAlignment="1">
      <alignment horizontal="left"/>
    </xf>
    <xf numFmtId="0" fontId="2" fillId="2" borderId="0" xfId="0" applyFont="1" applyFill="1"/>
    <xf numFmtId="0" fontId="2" fillId="2" borderId="3" xfId="0" applyFont="1" applyFill="1" applyBorder="1"/>
    <xf numFmtId="0" fontId="5" fillId="2" borderId="3" xfId="0" applyFont="1" applyFill="1" applyBorder="1" applyAlignment="1">
      <alignment horizontal="left"/>
    </xf>
    <xf numFmtId="0" fontId="0" fillId="2" borderId="0" xfId="0" applyFill="1" applyAlignment="1">
      <alignment horizontal="left" wrapText="1"/>
    </xf>
    <xf numFmtId="0" fontId="6" fillId="2" borderId="17" xfId="0" applyFont="1" applyFill="1" applyBorder="1" applyAlignment="1">
      <alignment horizontal="center" vertical="center" wrapText="1"/>
    </xf>
    <xf numFmtId="0" fontId="7" fillId="2" borderId="18" xfId="0" applyFont="1" applyFill="1" applyBorder="1" applyAlignment="1">
      <alignment horizontal="left" vertical="center" wrapText="1"/>
    </xf>
    <xf numFmtId="0" fontId="7" fillId="2" borderId="18" xfId="0" applyFont="1" applyFill="1" applyBorder="1" applyAlignment="1">
      <alignment horizontal="center" vertical="center"/>
    </xf>
    <xf numFmtId="0" fontId="7" fillId="2" borderId="18"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7" fillId="2" borderId="7" xfId="0" applyFont="1" applyFill="1" applyBorder="1" applyAlignment="1">
      <alignment horizontal="left" vertical="center" wrapText="1"/>
    </xf>
    <xf numFmtId="0" fontId="7" fillId="2" borderId="7" xfId="0" applyFont="1" applyFill="1" applyBorder="1" applyAlignment="1">
      <alignment horizontal="center" vertical="center"/>
    </xf>
    <xf numFmtId="0" fontId="7" fillId="2" borderId="7"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7" fillId="2" borderId="14" xfId="0" applyFont="1" applyFill="1" applyBorder="1" applyAlignment="1">
      <alignment horizontal="left" vertical="center" wrapText="1"/>
    </xf>
    <xf numFmtId="0" fontId="7" fillId="2" borderId="14" xfId="0" applyFont="1" applyFill="1" applyBorder="1" applyAlignment="1">
      <alignment horizontal="center" vertical="center"/>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7" fillId="2" borderId="9" xfId="0" applyFont="1" applyFill="1" applyBorder="1" applyAlignment="1">
      <alignment horizontal="left" vertical="center" wrapText="1"/>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18" xfId="0" applyFont="1" applyFill="1" applyBorder="1" applyAlignment="1">
      <alignment horizontal="center" vertical="center"/>
    </xf>
    <xf numFmtId="0" fontId="7" fillId="2" borderId="16" xfId="0" applyFont="1" applyFill="1" applyBorder="1" applyAlignment="1">
      <alignment horizontal="left" vertical="center" wrapText="1"/>
    </xf>
    <xf numFmtId="0" fontId="0" fillId="2" borderId="0" xfId="0" applyFill="1" applyAlignment="1">
      <alignment wrapText="1"/>
    </xf>
    <xf numFmtId="0" fontId="1" fillId="3" borderId="24"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0" xfId="0" applyFont="1" applyFill="1" applyBorder="1" applyAlignment="1">
      <alignment horizontal="center" vertical="center"/>
    </xf>
    <xf numFmtId="0" fontId="10" fillId="2" borderId="16" xfId="0" applyFont="1" applyFill="1" applyBorder="1" applyAlignment="1">
      <alignment vertical="center"/>
    </xf>
    <xf numFmtId="9" fontId="7" fillId="2" borderId="9" xfId="1" applyFont="1" applyFill="1" applyBorder="1" applyAlignment="1">
      <alignment horizontal="center" vertical="center"/>
    </xf>
    <xf numFmtId="9" fontId="7" fillId="2" borderId="7" xfId="1" applyFont="1" applyFill="1" applyBorder="1" applyAlignment="1">
      <alignment horizontal="center" vertical="center"/>
    </xf>
    <xf numFmtId="9" fontId="7" fillId="2" borderId="14" xfId="1" applyFont="1" applyFill="1" applyBorder="1" applyAlignment="1">
      <alignment horizontal="center" vertical="center"/>
    </xf>
    <xf numFmtId="0" fontId="10" fillId="0" borderId="0" xfId="0" applyFont="1"/>
    <xf numFmtId="0" fontId="0" fillId="2" borderId="4" xfId="0" applyFill="1" applyBorder="1" applyAlignment="1">
      <alignment vertical="top" wrapText="1"/>
    </xf>
    <xf numFmtId="0" fontId="1" fillId="3" borderId="26"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1" fillId="3" borderId="33" xfId="0" applyFont="1" applyFill="1" applyBorder="1" applyAlignment="1">
      <alignment horizontal="center" vertical="center" wrapText="1"/>
    </xf>
    <xf numFmtId="0" fontId="1" fillId="3" borderId="34" xfId="0" applyFont="1" applyFill="1" applyBorder="1" applyAlignment="1">
      <alignment horizontal="center" vertical="center" wrapText="1"/>
    </xf>
    <xf numFmtId="0" fontId="1" fillId="3" borderId="35" xfId="0" applyFont="1" applyFill="1" applyBorder="1" applyAlignment="1">
      <alignment horizontal="center" vertical="center" wrapText="1"/>
    </xf>
    <xf numFmtId="0" fontId="0" fillId="2" borderId="0" xfId="0" applyFill="1" applyAlignment="1">
      <alignment horizontal="center" vertical="center"/>
    </xf>
    <xf numFmtId="0" fontId="0" fillId="2" borderId="4" xfId="0" applyFill="1" applyBorder="1"/>
    <xf numFmtId="0" fontId="0" fillId="2" borderId="2" xfId="0" applyFill="1" applyBorder="1"/>
    <xf numFmtId="0" fontId="0" fillId="2" borderId="2" xfId="0" applyFill="1" applyBorder="1" applyAlignment="1">
      <alignment horizontal="left"/>
    </xf>
    <xf numFmtId="9" fontId="0" fillId="2" borderId="0" xfId="0" applyNumberFormat="1" applyFill="1"/>
    <xf numFmtId="0" fontId="2" fillId="2" borderId="1" xfId="0" applyFont="1" applyFill="1" applyBorder="1" applyAlignment="1">
      <alignment horizontal="left"/>
    </xf>
    <xf numFmtId="0" fontId="0" fillId="2" borderId="4" xfId="0" applyFill="1" applyBorder="1" applyAlignment="1">
      <alignment horizontal="left"/>
    </xf>
    <xf numFmtId="0" fontId="7" fillId="2" borderId="23" xfId="0" applyFont="1" applyFill="1" applyBorder="1" applyAlignment="1">
      <alignment horizontal="center" vertical="center"/>
    </xf>
    <xf numFmtId="0" fontId="10" fillId="2" borderId="22" xfId="0" applyFont="1" applyFill="1" applyBorder="1" applyAlignment="1">
      <alignment vertical="center"/>
    </xf>
    <xf numFmtId="0" fontId="2" fillId="2" borderId="41" xfId="0" applyFont="1" applyFill="1" applyBorder="1" applyAlignment="1">
      <alignment vertical="center"/>
    </xf>
    <xf numFmtId="0" fontId="2" fillId="2" borderId="42" xfId="0" applyFont="1" applyFill="1" applyBorder="1" applyAlignment="1">
      <alignment horizontal="right" vertical="center"/>
    </xf>
    <xf numFmtId="0" fontId="2" fillId="2" borderId="43" xfId="0" applyFont="1" applyFill="1" applyBorder="1"/>
    <xf numFmtId="0" fontId="2" fillId="2" borderId="44" xfId="0" applyFont="1" applyFill="1" applyBorder="1"/>
    <xf numFmtId="0" fontId="6" fillId="2" borderId="45" xfId="0" applyFont="1" applyFill="1" applyBorder="1" applyAlignment="1">
      <alignment horizontal="center" vertical="center" wrapText="1"/>
    </xf>
    <xf numFmtId="9" fontId="7" fillId="2" borderId="25" xfId="1" applyFont="1" applyFill="1" applyBorder="1" applyAlignment="1">
      <alignment horizontal="center" vertical="center"/>
    </xf>
    <xf numFmtId="0" fontId="7" fillId="2" borderId="25" xfId="0" applyFont="1" applyFill="1" applyBorder="1" applyAlignment="1">
      <alignment horizontal="left" vertical="center" wrapText="1"/>
    </xf>
    <xf numFmtId="0" fontId="7" fillId="2" borderId="25" xfId="0" applyFont="1" applyFill="1" applyBorder="1" applyAlignment="1">
      <alignment horizontal="center" vertical="center"/>
    </xf>
    <xf numFmtId="0" fontId="7" fillId="2" borderId="21" xfId="0" applyFont="1" applyFill="1" applyBorder="1" applyAlignment="1">
      <alignment horizontal="center" vertical="center" wrapText="1"/>
    </xf>
    <xf numFmtId="0" fontId="7" fillId="2" borderId="46" xfId="0" applyFont="1" applyFill="1" applyBorder="1" applyAlignment="1">
      <alignment horizontal="center" vertical="center"/>
    </xf>
    <xf numFmtId="0" fontId="7" fillId="2" borderId="45"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17"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45" xfId="0" applyFont="1" applyFill="1" applyBorder="1" applyAlignment="1">
      <alignment horizontal="center" vertical="center" wrapText="1"/>
    </xf>
    <xf numFmtId="0" fontId="0" fillId="2" borderId="47" xfId="0" applyFill="1" applyBorder="1" applyAlignment="1">
      <alignment vertical="top" wrapText="1"/>
    </xf>
    <xf numFmtId="0" fontId="18" fillId="2" borderId="0" xfId="2" applyFont="1" applyFill="1" applyAlignment="1">
      <alignment horizontal="left" vertical="center" wrapText="1"/>
    </xf>
    <xf numFmtId="0" fontId="0" fillId="2" borderId="8" xfId="0" applyFill="1" applyBorder="1" applyAlignment="1">
      <alignment wrapText="1"/>
    </xf>
    <xf numFmtId="0" fontId="0" fillId="2" borderId="11" xfId="0" applyFill="1" applyBorder="1" applyAlignment="1">
      <alignment wrapText="1"/>
    </xf>
    <xf numFmtId="0" fontId="0" fillId="2" borderId="13" xfId="0" applyFill="1" applyBorder="1" applyAlignment="1">
      <alignment wrapText="1"/>
    </xf>
    <xf numFmtId="0" fontId="0" fillId="2" borderId="51" xfId="0" applyFill="1" applyBorder="1" applyAlignment="1">
      <alignment wrapText="1"/>
    </xf>
    <xf numFmtId="0" fontId="0" fillId="2" borderId="8" xfId="0" applyFill="1" applyBorder="1" applyAlignment="1">
      <alignment horizontal="left" wrapText="1"/>
    </xf>
    <xf numFmtId="0" fontId="20" fillId="2" borderId="0" xfId="0" applyFont="1" applyFill="1"/>
    <xf numFmtId="0" fontId="21" fillId="0" borderId="0" xfId="0" applyFont="1" applyAlignment="1">
      <alignment vertical="center"/>
    </xf>
    <xf numFmtId="0" fontId="0" fillId="0" borderId="0" xfId="0" applyAlignment="1">
      <alignment vertical="center"/>
    </xf>
    <xf numFmtId="0" fontId="0" fillId="0" borderId="56" xfId="0"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24" fillId="0" borderId="56" xfId="0" applyFont="1" applyBorder="1" applyAlignment="1">
      <alignment vertical="center"/>
    </xf>
    <xf numFmtId="0" fontId="24" fillId="0" borderId="46" xfId="0" applyFont="1" applyBorder="1" applyAlignment="1">
      <alignment vertical="center"/>
    </xf>
    <xf numFmtId="0" fontId="0" fillId="0" borderId="57" xfId="0" applyBorder="1" applyAlignment="1">
      <alignment vertical="center"/>
    </xf>
    <xf numFmtId="0" fontId="0" fillId="0" borderId="58" xfId="0" applyBorder="1" applyAlignment="1">
      <alignment vertical="center"/>
    </xf>
    <xf numFmtId="0" fontId="33" fillId="2" borderId="11" xfId="0" applyFont="1" applyFill="1" applyBorder="1" applyAlignment="1">
      <alignment wrapText="1"/>
    </xf>
    <xf numFmtId="0" fontId="0" fillId="2" borderId="22" xfId="0" applyFill="1" applyBorder="1" applyAlignment="1">
      <alignment wrapText="1"/>
    </xf>
    <xf numFmtId="0" fontId="33" fillId="2" borderId="68" xfId="0" applyFont="1" applyFill="1" applyBorder="1"/>
    <xf numFmtId="0" fontId="33" fillId="2" borderId="68" xfId="0" applyFont="1" applyFill="1" applyBorder="1" applyAlignment="1">
      <alignment wrapText="1"/>
    </xf>
    <xf numFmtId="0" fontId="33" fillId="2" borderId="40" xfId="0" applyFont="1" applyFill="1" applyBorder="1"/>
    <xf numFmtId="0" fontId="25" fillId="7" borderId="54" xfId="0" applyFont="1" applyFill="1" applyBorder="1" applyAlignment="1">
      <alignment vertical="center" wrapText="1"/>
    </xf>
    <xf numFmtId="0" fontId="16" fillId="8" borderId="0" xfId="0" applyFont="1" applyFill="1"/>
    <xf numFmtId="0" fontId="0" fillId="8" borderId="0" xfId="0" applyFill="1"/>
    <xf numFmtId="0" fontId="2" fillId="8" borderId="38" xfId="0" applyFont="1" applyFill="1" applyBorder="1" applyAlignment="1">
      <alignment horizontal="center" vertical="center" wrapText="1"/>
    </xf>
    <xf numFmtId="0" fontId="2" fillId="8" borderId="39" xfId="0" applyFont="1" applyFill="1" applyBorder="1" applyAlignment="1">
      <alignment horizontal="center" vertical="center" wrapText="1"/>
    </xf>
    <xf numFmtId="0" fontId="2" fillId="8" borderId="40" xfId="0" applyFont="1" applyFill="1" applyBorder="1" applyAlignment="1">
      <alignment horizontal="center" vertical="center" wrapText="1"/>
    </xf>
    <xf numFmtId="0" fontId="16" fillId="8" borderId="44" xfId="3" applyFont="1" applyFill="1" applyBorder="1" applyAlignment="1"/>
    <xf numFmtId="0" fontId="35" fillId="7" borderId="22" xfId="5" applyFont="1" applyFill="1" applyBorder="1" applyAlignment="1"/>
    <xf numFmtId="0" fontId="35" fillId="7" borderId="70" xfId="5" applyFont="1" applyFill="1" applyBorder="1" applyAlignment="1"/>
    <xf numFmtId="0" fontId="20" fillId="0" borderId="0" xfId="0" applyFont="1"/>
    <xf numFmtId="0" fontId="36" fillId="0" borderId="0" xfId="0" applyFont="1" applyAlignment="1">
      <alignment vertical="center"/>
    </xf>
    <xf numFmtId="0" fontId="20" fillId="0" borderId="0" xfId="0" quotePrefix="1" applyFont="1"/>
    <xf numFmtId="0" fontId="20" fillId="0" borderId="0" xfId="0" applyFont="1" applyAlignment="1">
      <alignment vertical="top" wrapText="1"/>
    </xf>
    <xf numFmtId="0" fontId="9" fillId="2" borderId="0" xfId="2" applyFill="1"/>
    <xf numFmtId="0" fontId="14" fillId="8" borderId="42" xfId="0" applyFont="1" applyFill="1" applyBorder="1" applyAlignment="1">
      <alignment wrapText="1"/>
    </xf>
    <xf numFmtId="0" fontId="5" fillId="2" borderId="23" xfId="0" applyFont="1" applyFill="1" applyBorder="1" applyAlignment="1">
      <alignment wrapText="1"/>
    </xf>
    <xf numFmtId="0" fontId="22" fillId="0" borderId="69" xfId="0" applyFont="1" applyBorder="1" applyAlignment="1">
      <alignment wrapText="1"/>
    </xf>
    <xf numFmtId="0" fontId="5" fillId="2" borderId="69" xfId="0" applyFont="1" applyFill="1" applyBorder="1" applyAlignment="1">
      <alignment wrapText="1"/>
    </xf>
    <xf numFmtId="0" fontId="2" fillId="7" borderId="23" xfId="0" applyFont="1" applyFill="1" applyBorder="1" applyAlignment="1">
      <alignment wrapText="1"/>
    </xf>
    <xf numFmtId="0" fontId="2" fillId="7" borderId="71" xfId="0" applyFont="1" applyFill="1" applyBorder="1" applyAlignment="1">
      <alignment wrapText="1"/>
    </xf>
    <xf numFmtId="0" fontId="5" fillId="2" borderId="72" xfId="0" applyFont="1" applyFill="1" applyBorder="1" applyAlignment="1">
      <alignment wrapText="1"/>
    </xf>
    <xf numFmtId="0" fontId="5" fillId="2" borderId="73" xfId="0" applyFont="1" applyFill="1" applyBorder="1" applyAlignment="1">
      <alignment wrapText="1"/>
    </xf>
    <xf numFmtId="0" fontId="16" fillId="8" borderId="0" xfId="3" applyFont="1" applyFill="1" applyBorder="1" applyAlignment="1">
      <alignment wrapText="1"/>
    </xf>
    <xf numFmtId="0" fontId="14" fillId="8" borderId="6" xfId="0" applyFont="1" applyFill="1" applyBorder="1" applyAlignment="1">
      <alignment wrapText="1"/>
    </xf>
    <xf numFmtId="0" fontId="17" fillId="7" borderId="50" xfId="4" applyFont="1" applyFill="1" applyBorder="1" applyAlignment="1">
      <alignment wrapText="1"/>
    </xf>
    <xf numFmtId="0" fontId="15" fillId="7" borderId="48" xfId="0" applyFont="1" applyFill="1" applyBorder="1" applyAlignment="1">
      <alignment wrapText="1"/>
    </xf>
    <xf numFmtId="0" fontId="0" fillId="2" borderId="52" xfId="0" applyFill="1" applyBorder="1" applyAlignment="1">
      <alignment horizontal="left" wrapText="1"/>
    </xf>
    <xf numFmtId="0" fontId="0" fillId="2" borderId="15" xfId="0" applyFill="1" applyBorder="1" applyAlignment="1">
      <alignment horizontal="left" wrapText="1"/>
    </xf>
    <xf numFmtId="0" fontId="17" fillId="7" borderId="36" xfId="4" applyFont="1" applyFill="1" applyBorder="1" applyAlignment="1">
      <alignment wrapText="1"/>
    </xf>
    <xf numFmtId="0" fontId="15" fillId="7" borderId="6" xfId="0" applyFont="1" applyFill="1" applyBorder="1" applyAlignment="1">
      <alignment wrapText="1"/>
    </xf>
    <xf numFmtId="0" fontId="2" fillId="4" borderId="36" xfId="5" applyFont="1" applyFill="1" applyBorder="1" applyAlignment="1">
      <alignment wrapText="1"/>
    </xf>
    <xf numFmtId="0" fontId="2" fillId="4" borderId="6" xfId="0" applyFont="1" applyFill="1" applyBorder="1" applyAlignment="1">
      <alignment wrapText="1"/>
    </xf>
    <xf numFmtId="0" fontId="0" fillId="2" borderId="53" xfId="0" applyFill="1" applyBorder="1" applyAlignment="1">
      <alignment horizontal="left" wrapText="1"/>
    </xf>
    <xf numFmtId="0" fontId="0" fillId="2" borderId="10" xfId="0" applyFill="1" applyBorder="1" applyAlignment="1">
      <alignment horizontal="left" wrapText="1"/>
    </xf>
    <xf numFmtId="0" fontId="2" fillId="4" borderId="49" xfId="5" applyFont="1" applyFill="1" applyBorder="1" applyAlignment="1">
      <alignment wrapText="1"/>
    </xf>
    <xf numFmtId="0" fontId="2" fillId="4" borderId="48" xfId="0" applyFont="1" applyFill="1" applyBorder="1" applyAlignment="1">
      <alignment wrapText="1"/>
    </xf>
    <xf numFmtId="0" fontId="0" fillId="2" borderId="10" xfId="0" applyFill="1" applyBorder="1" applyAlignment="1">
      <alignment vertical="top" wrapText="1"/>
    </xf>
    <xf numFmtId="0" fontId="0" fillId="2" borderId="12" xfId="0" applyFill="1" applyBorder="1" applyAlignment="1">
      <alignment vertical="top" wrapText="1"/>
    </xf>
    <xf numFmtId="0" fontId="2" fillId="4" borderId="37" xfId="5" applyFont="1" applyFill="1" applyBorder="1" applyAlignment="1">
      <alignment wrapText="1"/>
    </xf>
    <xf numFmtId="0" fontId="18" fillId="2" borderId="0" xfId="2" applyFont="1" applyFill="1" applyAlignment="1">
      <alignment horizontal="left" wrapText="1"/>
    </xf>
    <xf numFmtId="0" fontId="37" fillId="2" borderId="11" xfId="0" applyFont="1" applyFill="1" applyBorder="1" applyAlignment="1">
      <alignment wrapText="1"/>
    </xf>
    <xf numFmtId="0" fontId="20" fillId="0" borderId="0" xfId="0" applyFont="1" applyAlignment="1">
      <alignment wrapText="1"/>
    </xf>
    <xf numFmtId="0" fontId="20" fillId="2" borderId="0" xfId="0" applyFont="1" applyFill="1" applyAlignment="1">
      <alignment wrapText="1"/>
    </xf>
    <xf numFmtId="0" fontId="33" fillId="0" borderId="8" xfId="0" applyFont="1" applyBorder="1" applyAlignment="1">
      <alignment wrapText="1"/>
    </xf>
    <xf numFmtId="0" fontId="33" fillId="0" borderId="11" xfId="0" applyFont="1" applyBorder="1" applyAlignment="1">
      <alignment wrapText="1"/>
    </xf>
    <xf numFmtId="0" fontId="2" fillId="2" borderId="5" xfId="0" applyFont="1" applyFill="1" applyBorder="1" applyAlignment="1">
      <alignment horizontal="left"/>
    </xf>
    <xf numFmtId="0" fontId="2" fillId="2" borderId="6" xfId="0" applyFont="1" applyFill="1" applyBorder="1" applyAlignment="1">
      <alignment horizontal="left"/>
    </xf>
    <xf numFmtId="0" fontId="4" fillId="2" borderId="5" xfId="0" applyFont="1" applyFill="1" applyBorder="1" applyAlignment="1">
      <alignment horizontal="center"/>
    </xf>
    <xf numFmtId="0" fontId="4" fillId="2" borderId="6" xfId="0" applyFont="1" applyFill="1" applyBorder="1" applyAlignment="1">
      <alignment horizontal="center"/>
    </xf>
    <xf numFmtId="0" fontId="3" fillId="2" borderId="5" xfId="0" applyFont="1" applyFill="1" applyBorder="1" applyAlignment="1">
      <alignment horizontal="center"/>
    </xf>
    <xf numFmtId="0" fontId="3" fillId="2" borderId="6" xfId="0" applyFont="1" applyFill="1" applyBorder="1" applyAlignment="1">
      <alignment horizontal="center"/>
    </xf>
    <xf numFmtId="0" fontId="2" fillId="2" borderId="5" xfId="0" applyFont="1" applyFill="1" applyBorder="1" applyAlignment="1">
      <alignment horizontal="center"/>
    </xf>
    <xf numFmtId="0" fontId="2" fillId="2" borderId="6" xfId="0" applyFont="1" applyFill="1" applyBorder="1" applyAlignment="1">
      <alignment horizontal="center"/>
    </xf>
    <xf numFmtId="0" fontId="5" fillId="2" borderId="76" xfId="0" applyFont="1" applyFill="1" applyBorder="1" applyAlignment="1">
      <alignment horizontal="left" wrapText="1"/>
    </xf>
    <xf numFmtId="0" fontId="5" fillId="2" borderId="77" xfId="0" applyFont="1" applyFill="1" applyBorder="1" applyAlignment="1">
      <alignment horizontal="left" wrapText="1"/>
    </xf>
    <xf numFmtId="0" fontId="5" fillId="2" borderId="74" xfId="0" applyFont="1" applyFill="1" applyBorder="1" applyAlignment="1">
      <alignment horizontal="left" wrapText="1"/>
    </xf>
    <xf numFmtId="0" fontId="5" fillId="2" borderId="75" xfId="0" applyFont="1" applyFill="1" applyBorder="1" applyAlignment="1">
      <alignment horizontal="left" wrapText="1"/>
    </xf>
    <xf numFmtId="0" fontId="0" fillId="0" borderId="77" xfId="0" applyBorder="1" applyAlignment="1">
      <alignment horizontal="left" wrapText="1"/>
    </xf>
    <xf numFmtId="0" fontId="0" fillId="0" borderId="75" xfId="0" applyBorder="1" applyAlignment="1">
      <alignment horizontal="left" wrapText="1"/>
    </xf>
    <xf numFmtId="0" fontId="20" fillId="2" borderId="1" xfId="0" applyFont="1" applyFill="1" applyBorder="1" applyAlignment="1">
      <alignment vertical="top" wrapText="1"/>
    </xf>
    <xf numFmtId="0" fontId="0" fillId="0" borderId="1" xfId="0" applyBorder="1" applyAlignment="1">
      <alignment vertical="top" wrapText="1"/>
    </xf>
    <xf numFmtId="0" fontId="0" fillId="2" borderId="3" xfId="0" applyFill="1" applyBorder="1" applyAlignment="1">
      <alignment horizontal="left" vertical="top" wrapText="1"/>
    </xf>
    <xf numFmtId="0" fontId="0" fillId="2" borderId="4" xfId="0" applyFill="1" applyBorder="1" applyAlignment="1">
      <alignment horizontal="left" vertical="top" wrapText="1"/>
    </xf>
    <xf numFmtId="0" fontId="26" fillId="6" borderId="27" xfId="0" applyFont="1" applyFill="1" applyBorder="1" applyAlignment="1">
      <alignment horizontal="left" vertical="center" wrapText="1"/>
    </xf>
    <xf numFmtId="0" fontId="26" fillId="6" borderId="64" xfId="0" applyFont="1" applyFill="1" applyBorder="1" applyAlignment="1">
      <alignment horizontal="left" vertical="center" wrapText="1"/>
    </xf>
    <xf numFmtId="0" fontId="0" fillId="0" borderId="64" xfId="0" applyBorder="1" applyAlignment="1">
      <alignment vertical="center" wrapText="1"/>
    </xf>
    <xf numFmtId="0" fontId="0" fillId="0" borderId="65" xfId="0" applyBorder="1" applyAlignment="1">
      <alignment vertical="center" wrapText="1"/>
    </xf>
    <xf numFmtId="0" fontId="31" fillId="6" borderId="27" xfId="0" applyFont="1" applyFill="1" applyBorder="1" applyAlignment="1">
      <alignment horizontal="center" vertical="center" wrapText="1"/>
    </xf>
    <xf numFmtId="0" fontId="31" fillId="6" borderId="64" xfId="0" applyFont="1" applyFill="1" applyBorder="1" applyAlignment="1">
      <alignment horizontal="center" vertical="center" wrapText="1"/>
    </xf>
    <xf numFmtId="0" fontId="32" fillId="0" borderId="64" xfId="0" applyFont="1" applyBorder="1" applyAlignment="1">
      <alignment horizontal="center" vertical="center" wrapText="1"/>
    </xf>
    <xf numFmtId="0" fontId="32" fillId="0" borderId="65" xfId="0" applyFont="1" applyBorder="1" applyAlignment="1">
      <alignment horizontal="center" vertical="center" wrapText="1"/>
    </xf>
    <xf numFmtId="0" fontId="23" fillId="0" borderId="46" xfId="0" applyFont="1" applyBorder="1" applyAlignment="1">
      <alignment vertical="center" wrapText="1"/>
    </xf>
    <xf numFmtId="0" fontId="23" fillId="0" borderId="57" xfId="0" applyFont="1" applyBorder="1" applyAlignment="1">
      <alignment vertical="center" wrapText="1"/>
    </xf>
    <xf numFmtId="0" fontId="23" fillId="0" borderId="58" xfId="0" applyFont="1" applyBorder="1" applyAlignment="1">
      <alignment vertical="center" wrapText="1"/>
    </xf>
    <xf numFmtId="0" fontId="23" fillId="0" borderId="59" xfId="0" applyFont="1" applyBorder="1" applyAlignment="1">
      <alignment vertical="center" wrapText="1"/>
    </xf>
    <xf numFmtId="0" fontId="23" fillId="0" borderId="60" xfId="0" applyFont="1" applyBorder="1" applyAlignment="1">
      <alignment vertical="center" wrapText="1"/>
    </xf>
    <xf numFmtId="0" fontId="23" fillId="0" borderId="61" xfId="0" applyFont="1" applyBorder="1" applyAlignment="1">
      <alignment vertical="center" wrapText="1"/>
    </xf>
    <xf numFmtId="0" fontId="0" fillId="5" borderId="59" xfId="0" applyFill="1" applyBorder="1" applyAlignment="1">
      <alignment vertical="center" wrapText="1"/>
    </xf>
    <xf numFmtId="0" fontId="0" fillId="5" borderId="60" xfId="0" applyFill="1" applyBorder="1" applyAlignment="1">
      <alignment vertical="center" wrapText="1"/>
    </xf>
    <xf numFmtId="0" fontId="0" fillId="5" borderId="61" xfId="0" applyFill="1" applyBorder="1" applyAlignment="1">
      <alignment vertical="center" wrapText="1"/>
    </xf>
    <xf numFmtId="0" fontId="0" fillId="0" borderId="46" xfId="0" applyBorder="1" applyAlignment="1">
      <alignment horizontal="left" vertical="top"/>
    </xf>
    <xf numFmtId="0" fontId="0" fillId="0" borderId="57" xfId="0" applyBorder="1" applyAlignment="1">
      <alignment horizontal="left" vertical="top"/>
    </xf>
    <xf numFmtId="0" fontId="0" fillId="0" borderId="58" xfId="0" applyBorder="1" applyAlignment="1">
      <alignment horizontal="left" vertical="top"/>
    </xf>
    <xf numFmtId="0" fontId="0" fillId="0" borderId="62" xfId="0" applyBorder="1" applyAlignment="1">
      <alignment horizontal="left" vertical="top"/>
    </xf>
    <xf numFmtId="0" fontId="0" fillId="0" borderId="0" xfId="0" applyAlignment="1">
      <alignment horizontal="left" vertical="top"/>
    </xf>
    <xf numFmtId="0" fontId="0" fillId="0" borderId="63" xfId="0" applyBorder="1" applyAlignment="1">
      <alignment horizontal="left" vertical="top"/>
    </xf>
    <xf numFmtId="0" fontId="0" fillId="0" borderId="59" xfId="0" applyBorder="1" applyAlignment="1">
      <alignment horizontal="left" vertical="top"/>
    </xf>
    <xf numFmtId="0" fontId="0" fillId="0" borderId="60" xfId="0" applyBorder="1" applyAlignment="1">
      <alignment horizontal="left" vertical="top"/>
    </xf>
    <xf numFmtId="0" fontId="0" fillId="0" borderId="61" xfId="0" applyBorder="1" applyAlignment="1">
      <alignment horizontal="left" vertical="top"/>
    </xf>
    <xf numFmtId="0" fontId="2" fillId="5" borderId="46" xfId="5" applyFont="1" applyFill="1" applyBorder="1" applyAlignment="1">
      <alignment vertical="center"/>
    </xf>
    <xf numFmtId="0" fontId="0" fillId="5" borderId="57" xfId="0" applyFill="1" applyBorder="1" applyAlignment="1">
      <alignment vertical="center"/>
    </xf>
    <xf numFmtId="0" fontId="0" fillId="5" borderId="58" xfId="0" applyFill="1" applyBorder="1" applyAlignment="1">
      <alignment vertical="center"/>
    </xf>
    <xf numFmtId="0" fontId="16" fillId="8" borderId="46" xfId="0" applyFont="1" applyFill="1" applyBorder="1" applyAlignment="1">
      <alignment horizontal="left" vertical="center"/>
    </xf>
    <xf numFmtId="0" fontId="16" fillId="8" borderId="57" xfId="0" applyFont="1" applyFill="1" applyBorder="1" applyAlignment="1">
      <alignment horizontal="left" vertical="center"/>
    </xf>
    <xf numFmtId="0" fontId="16" fillId="8" borderId="58" xfId="0" applyFont="1" applyFill="1" applyBorder="1" applyAlignment="1">
      <alignment horizontal="left" vertical="center"/>
    </xf>
    <xf numFmtId="0" fontId="2" fillId="4" borderId="66" xfId="5" applyFont="1" applyFill="1" applyBorder="1" applyAlignment="1">
      <alignment vertical="center"/>
    </xf>
    <xf numFmtId="0" fontId="0" fillId="0" borderId="55" xfId="0" applyBorder="1" applyAlignment="1">
      <alignment vertical="center"/>
    </xf>
    <xf numFmtId="0" fontId="0" fillId="0" borderId="67" xfId="0" applyBorder="1" applyAlignment="1">
      <alignment vertical="center"/>
    </xf>
    <xf numFmtId="0" fontId="27" fillId="0" borderId="46" xfId="0" applyFont="1" applyBorder="1" applyAlignment="1">
      <alignment horizontal="left" vertical="center" wrapText="1"/>
    </xf>
    <xf numFmtId="0" fontId="0" fillId="0" borderId="58" xfId="0" applyBorder="1" applyAlignment="1">
      <alignment vertical="center" wrapText="1"/>
    </xf>
    <xf numFmtId="0" fontId="0" fillId="0" borderId="59" xfId="0" applyBorder="1" applyAlignment="1">
      <alignment vertical="center" wrapText="1"/>
    </xf>
    <xf numFmtId="0" fontId="0" fillId="0" borderId="61" xfId="0" applyBorder="1" applyAlignment="1">
      <alignment vertical="center" wrapText="1"/>
    </xf>
    <xf numFmtId="0" fontId="30" fillId="0" borderId="64" xfId="0" applyFont="1" applyBorder="1" applyAlignment="1">
      <alignment horizontal="right" vertical="center" wrapText="1"/>
    </xf>
    <xf numFmtId="0" fontId="29" fillId="0" borderId="65" xfId="0" applyFont="1" applyBorder="1" applyAlignment="1">
      <alignment vertical="center" wrapText="1"/>
    </xf>
    <xf numFmtId="0" fontId="24" fillId="0" borderId="27" xfId="0" applyFont="1" applyBorder="1" applyAlignment="1">
      <alignment horizontal="right" vertical="center" wrapText="1" indent="1"/>
    </xf>
    <xf numFmtId="0" fontId="2" fillId="0" borderId="64" xfId="0" applyFont="1" applyBorder="1" applyAlignment="1">
      <alignment horizontal="right" vertical="center" wrapText="1" indent="1"/>
    </xf>
  </cellXfs>
  <cellStyles count="6">
    <cellStyle name="Heading 1" xfId="3" builtinId="16"/>
    <cellStyle name="Heading 2" xfId="4" builtinId="17"/>
    <cellStyle name="Heading 3" xfId="5" builtinId="18"/>
    <cellStyle name="Hyperlink" xfId="2" builtinId="8"/>
    <cellStyle name="Normal" xfId="0" builtinId="0"/>
    <cellStyle name="Percent" xfId="1" builtinId="5"/>
  </cellStyles>
  <dxfs count="42">
    <dxf>
      <font>
        <b val="0"/>
        <i val="0"/>
        <strike val="0"/>
        <condense val="0"/>
        <extend val="0"/>
        <outline val="0"/>
        <shadow val="0"/>
        <u val="none"/>
        <vertAlign val="baseline"/>
        <sz val="11"/>
        <color rgb="FF000000"/>
        <name val="Aptos Narrow"/>
        <family val="2"/>
        <scheme val="minor"/>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ck">
          <color auto="1"/>
        </right>
        <top style="thin">
          <color auto="1"/>
        </top>
        <bottom style="thin">
          <color auto="1"/>
        </bottom>
        <vertical/>
        <horizontal/>
      </border>
    </dxf>
    <dxf>
      <font>
        <b val="0"/>
        <i val="0"/>
        <strike val="0"/>
        <condense val="0"/>
        <extend val="0"/>
        <outline val="0"/>
        <shadow val="0"/>
        <u val="none"/>
        <vertAlign val="baseline"/>
        <sz val="11"/>
        <color rgb="FF000000"/>
        <name val="Aptos Narrow"/>
        <family val="2"/>
        <scheme val="minor"/>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ptos Narrow"/>
        <family val="2"/>
        <scheme val="minor"/>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ptos Narrow"/>
        <family val="2"/>
        <scheme val="minor"/>
      </font>
      <fill>
        <patternFill patternType="solid">
          <fgColor indexed="64"/>
          <bgColor theme="0"/>
        </patternFill>
      </fill>
      <alignment horizontal="center" vertical="center" textRotation="0" wrapText="0" indent="0" justifyLastLine="0" shrinkToFit="0" readingOrder="0"/>
      <border diagonalUp="0" diagonalDown="0">
        <left style="thick">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ptos Narrow"/>
        <family val="2"/>
        <scheme val="minor"/>
      </font>
      <fill>
        <patternFill patternType="solid">
          <fgColor indexed="64"/>
          <bgColor theme="0"/>
        </patternFill>
      </fill>
      <alignment horizontal="center" vertical="center"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rgb="FF000000"/>
        <name val="Aptos Narrow"/>
        <family val="2"/>
        <scheme val="minor"/>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ptos Narrow"/>
        <family val="2"/>
        <scheme val="minor"/>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ptos Narrow"/>
        <family val="2"/>
        <scheme val="minor"/>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ptos Narrow"/>
        <family val="2"/>
        <scheme val="minor"/>
      </font>
      <fill>
        <patternFill patternType="solid">
          <fgColor indexed="64"/>
          <bgColor theme="0"/>
        </patternFill>
      </fill>
      <alignment horizontal="center" vertical="center" textRotation="0" wrapText="1" indent="0" justifyLastLine="0" shrinkToFit="0" readingOrder="0"/>
      <border diagonalUp="0" diagonalDown="0">
        <left style="thin">
          <color auto="1"/>
        </left>
        <right style="thick">
          <color auto="1"/>
        </right>
        <top style="thin">
          <color auto="1"/>
        </top>
        <bottom style="thin">
          <color auto="1"/>
        </bottom>
        <vertical/>
        <horizontal/>
      </border>
    </dxf>
    <dxf>
      <font>
        <b val="0"/>
        <i val="0"/>
        <strike val="0"/>
        <condense val="0"/>
        <extend val="0"/>
        <outline val="0"/>
        <shadow val="0"/>
        <u val="none"/>
        <vertAlign val="baseline"/>
        <sz val="11"/>
        <color rgb="FF000000"/>
        <name val="Aptos Narrow"/>
        <family val="2"/>
        <scheme val="minor"/>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ptos Narrow"/>
        <family val="2"/>
        <scheme val="minor"/>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ptos Narrow"/>
        <family val="2"/>
        <scheme val="minor"/>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ptos Narrow"/>
        <family val="2"/>
        <scheme val="minor"/>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ptos Narrow"/>
        <family val="2"/>
        <scheme val="minor"/>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ptos Narrow"/>
        <family val="2"/>
        <scheme val="minor"/>
      </font>
      <fill>
        <patternFill patternType="solid">
          <fgColor indexed="64"/>
          <bgColor theme="0"/>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ptos Narrow"/>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1"/>
        <color rgb="FF000000"/>
        <name val="Aptos Narrow"/>
        <family val="2"/>
        <scheme val="minor"/>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ck">
          <color auto="1"/>
        </left>
        <right style="thin">
          <color auto="1"/>
        </right>
        <top style="thin">
          <color auto="1"/>
        </top>
        <bottom style="thin">
          <color auto="1"/>
        </bottom>
      </border>
    </dxf>
    <dxf>
      <font>
        <b/>
        <i val="0"/>
        <strike val="0"/>
        <condense val="0"/>
        <extend val="0"/>
        <outline val="0"/>
        <shadow val="0"/>
        <u val="none"/>
        <vertAlign val="baseline"/>
        <sz val="11"/>
        <color rgb="FF000000"/>
        <name val="Aptos Narrow"/>
        <family val="2"/>
        <scheme val="minor"/>
      </font>
      <fill>
        <patternFill patternType="solid">
          <fgColor indexed="64"/>
          <bgColor theme="0"/>
        </patternFill>
      </fill>
      <alignment horizontal="center" vertical="center" textRotation="0" wrapText="1" indent="0" justifyLastLine="0" shrinkToFit="0" readingOrder="0"/>
      <border diagonalUp="0" diagonalDown="0" outline="0">
        <left style="thick">
          <color auto="1"/>
        </left>
        <right/>
        <top style="thin">
          <color auto="1"/>
        </top>
        <bottom style="thin">
          <color auto="1"/>
        </bottom>
      </border>
    </dxf>
    <dxf>
      <border outline="0">
        <bottom style="thick">
          <color auto="1"/>
        </bottom>
      </border>
    </dxf>
    <dxf>
      <font>
        <b/>
        <i val="0"/>
        <strike val="0"/>
        <condense val="0"/>
        <extend val="0"/>
        <outline val="0"/>
        <shadow val="0"/>
        <u val="none"/>
        <vertAlign val="baseline"/>
        <sz val="11"/>
        <color theme="0"/>
        <name val="Aptos Narrow"/>
        <family val="2"/>
        <scheme val="minor"/>
      </font>
      <fill>
        <patternFill patternType="solid">
          <fgColor indexed="64"/>
          <bgColor theme="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ptos"/>
        <family val="2"/>
        <scheme val="none"/>
      </font>
      <fill>
        <patternFill patternType="solid">
          <fgColor indexed="64"/>
          <bgColor theme="0"/>
        </patternFill>
      </fill>
      <alignment horizontal="general" vertical="center" textRotation="0" wrapText="0" indent="0" justifyLastLine="0" shrinkToFit="0" readingOrder="0"/>
      <border diagonalUp="0" diagonalDown="0">
        <left style="medium">
          <color indexed="64"/>
        </left>
        <right/>
        <top style="medium">
          <color indexed="64"/>
        </top>
        <bottom style="medium">
          <color indexed="64"/>
        </bottom>
        <vertical/>
        <horizontal/>
      </border>
    </dxf>
    <dxf>
      <font>
        <b val="0"/>
        <i val="0"/>
        <strike val="0"/>
        <condense val="0"/>
        <extend val="0"/>
        <outline val="0"/>
        <shadow val="0"/>
        <u val="none"/>
        <vertAlign val="baseline"/>
        <sz val="11"/>
        <color theme="1"/>
        <name val="Aptos"/>
        <family val="2"/>
        <scheme val="none"/>
      </font>
      <fill>
        <patternFill patternType="solid">
          <fgColor indexed="64"/>
          <bgColor theme="0"/>
        </patternFill>
      </fill>
      <alignment horizontal="general"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dxf>
    <dxf>
      <font>
        <b val="0"/>
        <i val="0"/>
        <strike val="0"/>
        <condense val="0"/>
        <extend val="0"/>
        <outline val="0"/>
        <shadow val="0"/>
        <u val="none"/>
        <vertAlign val="baseline"/>
        <sz val="11"/>
        <color theme="1"/>
        <name val="Aptos"/>
        <family val="2"/>
        <scheme val="none"/>
      </font>
      <fill>
        <patternFill patternType="solid">
          <fgColor indexed="64"/>
          <bgColor theme="0"/>
        </patternFill>
      </fill>
      <alignment horizontal="general"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dxf>
    <dxf>
      <font>
        <b val="0"/>
        <i val="0"/>
        <strike val="0"/>
        <condense val="0"/>
        <extend val="0"/>
        <outline val="0"/>
        <shadow val="0"/>
        <u val="none"/>
        <vertAlign val="baseline"/>
        <sz val="11"/>
        <color theme="1"/>
        <name val="Aptos"/>
        <family val="2"/>
        <scheme val="none"/>
      </font>
      <fill>
        <patternFill patternType="solid">
          <fgColor indexed="64"/>
          <bgColor theme="0"/>
        </patternFill>
      </fill>
      <alignment horizontal="general"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dxf>
    <dxf>
      <font>
        <b val="0"/>
        <i val="0"/>
        <strike val="0"/>
        <condense val="0"/>
        <extend val="0"/>
        <outline val="0"/>
        <shadow val="0"/>
        <u val="none"/>
        <vertAlign val="baseline"/>
        <sz val="11"/>
        <color rgb="FF000000"/>
        <name val="Aptos Narrow"/>
        <family val="2"/>
        <scheme val="minor"/>
      </font>
      <fill>
        <patternFill patternType="solid">
          <fgColor indexed="64"/>
          <bgColor theme="0"/>
        </patternFill>
      </fill>
      <alignment horizontal="left"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horizontal/>
      </border>
    </dxf>
    <dxf>
      <font>
        <b val="0"/>
        <i val="0"/>
        <strike val="0"/>
        <condense val="0"/>
        <extend val="0"/>
        <outline val="0"/>
        <shadow val="0"/>
        <u val="none"/>
        <vertAlign val="baseline"/>
        <sz val="11"/>
        <color rgb="FF000000"/>
        <name val="Aptos Narrow"/>
        <family val="2"/>
        <scheme val="minor"/>
      </font>
      <fill>
        <patternFill patternType="solid">
          <fgColor indexed="64"/>
          <bgColor theme="0"/>
        </patternFill>
      </fill>
      <alignment horizontal="center" vertical="center" textRotation="0" wrapText="0" indent="0" justifyLastLine="0" shrinkToFit="0" readingOrder="0"/>
      <border diagonalUp="0" diagonalDown="0">
        <left/>
        <right style="medium">
          <color indexed="64"/>
        </right>
        <top style="medium">
          <color indexed="64"/>
        </top>
        <bottom style="medium">
          <color indexed="64"/>
        </bottom>
        <vertical/>
        <horizontal/>
      </border>
    </dxf>
    <dxf>
      <border outline="0">
        <top style="medium">
          <color indexed="64"/>
        </top>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Aptos"/>
        <family val="2"/>
        <scheme val="none"/>
      </font>
      <fill>
        <patternFill patternType="solid">
          <fgColor indexed="64"/>
          <bgColor theme="0"/>
        </patternFill>
      </fill>
      <alignment horizontal="general" vertical="center" textRotation="0" wrapText="0" indent="0" justifyLastLine="0" shrinkToFit="0" readingOrder="0"/>
    </dxf>
    <dxf>
      <border outline="0">
        <bottom style="medium">
          <color indexed="64"/>
        </bottom>
      </border>
    </dxf>
    <dxf>
      <font>
        <b/>
        <i val="0"/>
        <strike val="0"/>
        <condense val="0"/>
        <extend val="0"/>
        <outline val="0"/>
        <shadow val="0"/>
        <u val="none"/>
        <vertAlign val="baseline"/>
        <sz val="11"/>
        <color theme="1"/>
        <name val="Aptos Narrow"/>
        <family val="2"/>
        <scheme val="minor"/>
      </font>
      <fill>
        <patternFill patternType="solid">
          <fgColor indexed="64"/>
          <bgColor theme="6"/>
        </patternFill>
      </fill>
      <alignment horizontal="center" vertical="center"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1"/>
        <color theme="1"/>
        <name val="Aptos"/>
        <family val="2"/>
        <scheme val="none"/>
      </font>
      <fill>
        <patternFill patternType="solid">
          <fgColor indexed="64"/>
          <bgColor theme="0"/>
        </patternFill>
      </fill>
      <alignment horizontal="general" vertical="center" textRotation="0" wrapText="0" indent="0" justifyLastLine="0" shrinkToFit="0" readingOrder="0"/>
      <border diagonalUp="0" diagonalDown="0">
        <left style="medium">
          <color indexed="64"/>
        </left>
        <right/>
        <top style="medium">
          <color indexed="64"/>
        </top>
        <bottom style="medium">
          <color indexed="64"/>
        </bottom>
        <vertical/>
        <horizontal/>
      </border>
    </dxf>
    <dxf>
      <font>
        <b val="0"/>
        <i val="0"/>
        <strike val="0"/>
        <condense val="0"/>
        <extend val="0"/>
        <outline val="0"/>
        <shadow val="0"/>
        <u val="none"/>
        <vertAlign val="baseline"/>
        <sz val="11"/>
        <color theme="1"/>
        <name val="Aptos"/>
        <family val="2"/>
        <scheme val="none"/>
      </font>
      <fill>
        <patternFill patternType="solid">
          <fgColor indexed="64"/>
          <bgColor theme="0"/>
        </patternFill>
      </fill>
      <alignment horizontal="general"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dxf>
    <dxf>
      <font>
        <b val="0"/>
        <i val="0"/>
        <strike val="0"/>
        <condense val="0"/>
        <extend val="0"/>
        <outline val="0"/>
        <shadow val="0"/>
        <u val="none"/>
        <vertAlign val="baseline"/>
        <sz val="11"/>
        <color theme="1"/>
        <name val="Aptos"/>
        <family val="2"/>
        <scheme val="none"/>
      </font>
      <fill>
        <patternFill patternType="solid">
          <fgColor indexed="64"/>
          <bgColor theme="0"/>
        </patternFill>
      </fill>
      <alignment horizontal="general"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dxf>
    <dxf>
      <font>
        <b val="0"/>
        <i val="0"/>
        <strike val="0"/>
        <condense val="0"/>
        <extend val="0"/>
        <outline val="0"/>
        <shadow val="0"/>
        <u val="none"/>
        <vertAlign val="baseline"/>
        <sz val="11"/>
        <color theme="1"/>
        <name val="Aptos"/>
        <family val="2"/>
        <scheme val="none"/>
      </font>
      <fill>
        <patternFill patternType="solid">
          <fgColor indexed="64"/>
          <bgColor theme="0"/>
        </patternFill>
      </fill>
      <alignment horizontal="general" vertical="center"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dxf>
    <dxf>
      <font>
        <b val="0"/>
        <i val="0"/>
        <strike val="0"/>
        <condense val="0"/>
        <extend val="0"/>
        <outline val="0"/>
        <shadow val="0"/>
        <u val="none"/>
        <vertAlign val="baseline"/>
        <sz val="11"/>
        <color rgb="FF000000"/>
        <name val="Aptos Narrow"/>
        <family val="2"/>
        <scheme val="minor"/>
      </font>
      <fill>
        <patternFill patternType="solid">
          <fgColor indexed="64"/>
          <bgColor theme="0"/>
        </patternFill>
      </fill>
      <alignment horizontal="left"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horizontal/>
      </border>
    </dxf>
    <dxf>
      <font>
        <b val="0"/>
        <i val="0"/>
        <strike val="0"/>
        <condense val="0"/>
        <extend val="0"/>
        <outline val="0"/>
        <shadow val="0"/>
        <u val="none"/>
        <vertAlign val="baseline"/>
        <sz val="11"/>
        <color rgb="FF000000"/>
        <name val="Aptos Narrow"/>
        <family val="2"/>
        <scheme val="minor"/>
      </font>
      <fill>
        <patternFill patternType="solid">
          <fgColor indexed="64"/>
          <bgColor theme="0"/>
        </patternFill>
      </fill>
      <alignment horizontal="center" vertical="center" textRotation="0" wrapText="0" indent="0" justifyLastLine="0" shrinkToFit="0" readingOrder="0"/>
      <border diagonalUp="0" diagonalDown="0">
        <left/>
        <right style="medium">
          <color indexed="64"/>
        </right>
        <top style="medium">
          <color indexed="64"/>
        </top>
        <bottom style="medium">
          <color indexed="64"/>
        </bottom>
        <vertical/>
        <horizontal/>
      </border>
    </dxf>
    <dxf>
      <border outline="0">
        <top style="medium">
          <color indexed="64"/>
        </top>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Aptos"/>
        <family val="2"/>
        <scheme val="none"/>
      </font>
      <fill>
        <patternFill patternType="solid">
          <fgColor indexed="64"/>
          <bgColor theme="0"/>
        </patternFill>
      </fill>
      <alignment horizontal="general" vertical="center" textRotation="0" wrapText="0" indent="0" justifyLastLine="0" shrinkToFit="0" readingOrder="0"/>
    </dxf>
    <dxf>
      <border outline="0">
        <bottom style="medium">
          <color indexed="64"/>
        </bottom>
      </border>
    </dxf>
    <dxf>
      <font>
        <b/>
        <i val="0"/>
        <strike val="0"/>
        <condense val="0"/>
        <extend val="0"/>
        <outline val="0"/>
        <shadow val="0"/>
        <u val="none"/>
        <vertAlign val="baseline"/>
        <sz val="11"/>
        <color theme="1"/>
        <name val="Aptos Narrow"/>
        <family val="2"/>
        <scheme val="minor"/>
      </font>
      <fill>
        <patternFill patternType="solid">
          <fgColor indexed="64"/>
          <bgColor theme="6"/>
        </patternFill>
      </fill>
      <alignment horizontal="center" vertical="center" textRotation="0" wrapText="1" indent="0" justifyLastLine="0" shrinkToFit="0" readingOrder="0"/>
      <border diagonalUp="0" diagonalDown="0" outline="0">
        <left style="medium">
          <color indexed="64"/>
        </left>
        <right style="medium">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r>
              <a:rPr lang="en-US" b="1">
                <a:solidFill>
                  <a:schemeClr val="tx1"/>
                </a:solidFill>
              </a:rPr>
              <a:t>Contract Method Score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strRef>
              <c:f>'Results (Ordinal Ranking)'!$C$3:$F$3</c:f>
              <c:strCache>
                <c:ptCount val="4"/>
                <c:pt idx="0">
                  <c:v>Design-Bid-Build</c:v>
                </c:pt>
                <c:pt idx="1">
                  <c:v>Construction Manager / General Contractor</c:v>
                </c:pt>
                <c:pt idx="2">
                  <c:v>Design-Build </c:v>
                </c:pt>
                <c:pt idx="3">
                  <c:v>Progressive Design-Build</c:v>
                </c:pt>
              </c:strCache>
            </c:strRef>
          </c:cat>
          <c:val>
            <c:numRef>
              <c:f>'Results (Ordinal Ranking)'!$C$25:$F$25</c:f>
              <c:numCache>
                <c:formatCode>General</c:formatCode>
                <c:ptCount val="4"/>
                <c:pt idx="0">
                  <c:v>260</c:v>
                </c:pt>
                <c:pt idx="1">
                  <c:v>240</c:v>
                </c:pt>
                <c:pt idx="2">
                  <c:v>200</c:v>
                </c:pt>
                <c:pt idx="3">
                  <c:v>240</c:v>
                </c:pt>
              </c:numCache>
            </c:numRef>
          </c:val>
          <c:smooth val="0"/>
          <c:extLst>
            <c:ext xmlns:c16="http://schemas.microsoft.com/office/drawing/2014/chart" uri="{C3380CC4-5D6E-409C-BE32-E72D297353CC}">
              <c16:uniqueId val="{00000000-3B03-469D-8B04-CFA0DBB6EA4A}"/>
            </c:ext>
          </c:extLst>
        </c:ser>
        <c:dLbls>
          <c:showLegendKey val="0"/>
          <c:showVal val="0"/>
          <c:showCatName val="0"/>
          <c:showSerName val="0"/>
          <c:showPercent val="0"/>
          <c:showBubbleSize val="0"/>
        </c:dLbls>
        <c:smooth val="0"/>
        <c:axId val="371774832"/>
        <c:axId val="371773392"/>
      </c:lineChart>
      <c:catAx>
        <c:axId val="371774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1773392"/>
        <c:crosses val="autoZero"/>
        <c:auto val="1"/>
        <c:lblAlgn val="ctr"/>
        <c:lblOffset val="100"/>
        <c:noMultiLvlLbl val="0"/>
      </c:catAx>
      <c:valAx>
        <c:axId val="3717733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17748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r>
              <a:rPr lang="en-US" b="1">
                <a:solidFill>
                  <a:schemeClr val="tx1"/>
                </a:solidFill>
              </a:rPr>
              <a:t>Contract Method Score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cat>
            <c:strRef>
              <c:f>'Results (Point Ranking)'!$C$3:$F$3</c:f>
              <c:strCache>
                <c:ptCount val="4"/>
                <c:pt idx="0">
                  <c:v>Design-Bid-Build </c:v>
                </c:pt>
                <c:pt idx="1">
                  <c:v>Construction Manager / General Contractor </c:v>
                </c:pt>
                <c:pt idx="2">
                  <c:v>Design-Build</c:v>
                </c:pt>
                <c:pt idx="3">
                  <c:v>Progressive Design-Build</c:v>
                </c:pt>
              </c:strCache>
            </c:strRef>
          </c:cat>
          <c:val>
            <c:numRef>
              <c:f>'Results (Ordinal Ranking)'!$C$25:$F$25</c:f>
              <c:numCache>
                <c:formatCode>General</c:formatCode>
                <c:ptCount val="4"/>
                <c:pt idx="0">
                  <c:v>260</c:v>
                </c:pt>
                <c:pt idx="1">
                  <c:v>240</c:v>
                </c:pt>
                <c:pt idx="2">
                  <c:v>200</c:v>
                </c:pt>
                <c:pt idx="3">
                  <c:v>240</c:v>
                </c:pt>
              </c:numCache>
            </c:numRef>
          </c:val>
          <c:smooth val="0"/>
          <c:extLst>
            <c:ext xmlns:c16="http://schemas.microsoft.com/office/drawing/2014/chart" uri="{C3380CC4-5D6E-409C-BE32-E72D297353CC}">
              <c16:uniqueId val="{00000000-9343-4F3C-94D3-54A50E52562B}"/>
            </c:ext>
          </c:extLst>
        </c:ser>
        <c:dLbls>
          <c:showLegendKey val="0"/>
          <c:showVal val="0"/>
          <c:showCatName val="0"/>
          <c:showSerName val="0"/>
          <c:showPercent val="0"/>
          <c:showBubbleSize val="0"/>
        </c:dLbls>
        <c:smooth val="0"/>
        <c:axId val="371774832"/>
        <c:axId val="371773392"/>
      </c:lineChart>
      <c:catAx>
        <c:axId val="371774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1773392"/>
        <c:crosses val="autoZero"/>
        <c:auto val="1"/>
        <c:lblAlgn val="ctr"/>
        <c:lblOffset val="100"/>
        <c:noMultiLvlLbl val="0"/>
      </c:catAx>
      <c:valAx>
        <c:axId val="3717733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17748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1139825</xdr:colOff>
      <xdr:row>2</xdr:row>
      <xdr:rowOff>9525</xdr:rowOff>
    </xdr:to>
    <xdr:graphicFrame macro="">
      <xdr:nvGraphicFramePr>
        <xdr:cNvPr id="2" name="Chart 1" descr="Line graph displaying the total score for each of the contracting methods.">
          <a:extLst>
            <a:ext uri="{FF2B5EF4-FFF2-40B4-BE49-F238E27FC236}">
              <a16:creationId xmlns:a16="http://schemas.microsoft.com/office/drawing/2014/main" id="{26141653-1166-47F6-945E-08C6C47206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1139825</xdr:colOff>
      <xdr:row>2</xdr:row>
      <xdr:rowOff>0</xdr:rowOff>
    </xdr:to>
    <xdr:graphicFrame macro="">
      <xdr:nvGraphicFramePr>
        <xdr:cNvPr id="3" name="Chart 2" descr="Line graph displaying the total score for each of the contracting methods.">
          <a:extLst>
            <a:ext uri="{FF2B5EF4-FFF2-40B4-BE49-F238E27FC236}">
              <a16:creationId xmlns:a16="http://schemas.microsoft.com/office/drawing/2014/main" id="{8CD01435-AB8E-4679-BE90-F6296299BE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76B9CF6-B0B8-4822-AC1C-CE486E585E8C}" name="OrdinalResults" displayName="OrdinalResults" ref="A3:F25" totalsRowShown="0" headerRowDxfId="41" dataDxfId="39" headerRowBorderDxfId="40" tableBorderDxfId="38" totalsRowBorderDxfId="37">
  <autoFilter ref="A3:F25" xr:uid="{A76B9CF6-B0B8-4822-AC1C-CE486E585E8C}"/>
  <tableColumns count="6">
    <tableColumn id="1" xr3:uid="{0E91B815-D587-4DC0-B6E9-A9CB17C02AE7}" name="Goal" dataDxfId="36"/>
    <tableColumn id="2" xr3:uid="{97A69A6B-3C34-4DFA-978F-EAD812506B0A}" name="Question" dataDxfId="35"/>
    <tableColumn id="3" xr3:uid="{0C3F3FCD-FA93-498B-B83A-58082CF8D46B}" name="Design-Bid-Build" dataDxfId="34"/>
    <tableColumn id="4" xr3:uid="{2DCAB83F-FD8A-4420-BCE0-F6DACFA3354A}" name="Construction Manager / General Contractor" dataDxfId="33"/>
    <tableColumn id="5" xr3:uid="{7C9F3642-69EE-4CEA-8E64-43F0C7053D0E}" name="Design-Build " dataDxfId="32"/>
    <tableColumn id="6" xr3:uid="{BF527521-F876-4075-8886-D621BF6995C6}" name="Progressive Design-Build" dataDxfId="31"/>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C857B78-9FBD-4AD0-88F1-DF2F76FDDC4B}" name="PointResults" displayName="PointResults" ref="A3:F25" totalsRowShown="0" headerRowDxfId="30" dataDxfId="28" headerRowBorderDxfId="29" tableBorderDxfId="27" totalsRowBorderDxfId="26">
  <autoFilter ref="A3:F25" xr:uid="{4C857B78-9FBD-4AD0-88F1-DF2F76FDDC4B}"/>
  <tableColumns count="6">
    <tableColumn id="1" xr3:uid="{1BA1EF17-9594-4E08-989B-C339C58090FC}" name="Goal" dataDxfId="25"/>
    <tableColumn id="2" xr3:uid="{4BFB85EE-0473-4073-865B-2C6835E0AB91}" name="Question" dataDxfId="24"/>
    <tableColumn id="3" xr3:uid="{F024A13B-87B6-458F-AC5D-8CDD70740285}" name="Design-Bid-Build " dataDxfId="23"/>
    <tableColumn id="4" xr3:uid="{E3C1AEA5-A108-4F88-BDF6-BF79079EDF87}" name="Construction Manager / General Contractor " dataDxfId="22"/>
    <tableColumn id="5" xr3:uid="{CBA597B3-1017-4A1B-9E9D-67D9E6B87E75}" name="Design-Build" dataDxfId="21"/>
    <tableColumn id="6" xr3:uid="{6E7F77A1-D372-4D67-962F-15692F0489D8}" name="Progressive Design-Build" dataDxfId="20"/>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DE7B260-9BEA-460B-9D4A-6A3300A6C013}" name="ScoringKey" displayName="ScoringKey" ref="A1:R71" totalsRowShown="0" headerRowDxfId="19" tableBorderDxfId="18">
  <autoFilter ref="A1:R71" xr:uid="{0DE7B260-9BEA-460B-9D4A-6A3300A6C013}"/>
  <tableColumns count="18">
    <tableColumn id="1" xr3:uid="{D947EDEA-E612-4F82-9562-240598E7886B}" name="Goal" dataDxfId="17"/>
    <tableColumn id="2" xr3:uid="{2BCDF044-322F-4C31-BBE3-F8F5F9C19C2B}" name="Goal Ranking (Ordinal)_x000a_(1-5)" dataDxfId="16" dataCellStyle="Percent"/>
    <tableColumn id="3" xr3:uid="{6BD2FE03-28C1-45B1-9CD1-745A926A2C6A}" name="Goal Ranking (Point)_x000a_(1-100) (%)" dataDxfId="15" dataCellStyle="Percent">
      <calculatedColumnFormula>'Project Details'!$B$20/100</calculatedColumnFormula>
    </tableColumn>
    <tableColumn id="4" xr3:uid="{E8DA1F25-2274-47ED-815F-E537D0A105E9}" name="Question" dataDxfId="14"/>
    <tableColumn id="5" xr3:uid="{29D29A55-6965-446A-B7D9-C7F0D327088A}" name="Answer" dataDxfId="13"/>
    <tableColumn id="6" xr3:uid="{2CFDFC90-665A-4E6E-9167-9B09B0597C12}" name="Rating" dataDxfId="12"/>
    <tableColumn id="7" xr3:uid="{D4343F28-24E3-4661-B679-7993C9FBAB42}" name="DBB Weight" dataDxfId="11"/>
    <tableColumn id="8" xr3:uid="{BFAAF483-7122-4AA4-95CA-554188C2A411}" name="CM/GC Weight" dataDxfId="10"/>
    <tableColumn id="9" xr3:uid="{D57195F5-7F13-4E59-A43A-755B846EE3CC}" name="DB Weight" dataDxfId="9"/>
    <tableColumn id="10" xr3:uid="{84EA8FD5-3955-419E-A35D-5E9B1C682EE3}" name="PDB Weight" dataDxfId="8"/>
    <tableColumn id="11" xr3:uid="{5BC6BD4D-41BC-43F3-8C52-0A2DA4BFCA30}" name="DBB _x000a_(Ordinal Score)" dataDxfId="7">
      <calculatedColumnFormula>B2*F2*G2</calculatedColumnFormula>
    </tableColumn>
    <tableColumn id="12" xr3:uid="{2ED8561E-7B10-47A8-8B18-F9ACA85509B9}" name="CM/GC _x000a_(Ordinal Score)" dataDxfId="6">
      <calculatedColumnFormula>B2*F2*H2</calculatedColumnFormula>
    </tableColumn>
    <tableColumn id="13" xr3:uid="{03C5BC5F-F826-464B-A91B-B2D971F1770E}" name="DB _x000a_(Ordinal Score)" dataDxfId="5">
      <calculatedColumnFormula>B2*F2*I2</calculatedColumnFormula>
    </tableColumn>
    <tableColumn id="14" xr3:uid="{C4E63CD1-7522-4B45-A6EA-3958DD03E089}" name="PDB_x000a_ (Ordinal Score)" dataDxfId="4">
      <calculatedColumnFormula>B2*F2*J2</calculatedColumnFormula>
    </tableColumn>
    <tableColumn id="15" xr3:uid="{878DFB58-F032-4F18-857B-1365D7925CE1}" name="DBB _x000a_(Point Score)" dataDxfId="3">
      <calculatedColumnFormula>C2*F2*G2</calculatedColumnFormula>
    </tableColumn>
    <tableColumn id="16" xr3:uid="{251D5BE4-62DF-4A90-ADF4-A0C301F4D9ED}" name="CM/GC _x000a_(Point Score)" dataDxfId="2">
      <calculatedColumnFormula>C2*F2*H2</calculatedColumnFormula>
    </tableColumn>
    <tableColumn id="17" xr3:uid="{515DB2B5-B4DC-485B-9329-C10FBE4FAE0B}" name="DB _x000a_(Point Score)" dataDxfId="1">
      <calculatedColumnFormula>C2*F2*I2</calculatedColumnFormula>
    </tableColumn>
    <tableColumn id="18" xr3:uid="{2A633D47-15A9-4600-AF9F-62AF74988AA5}" name="PDB _x000a_(Point Score)" dataDxfId="0">
      <calculatedColumnFormula>C2*F2*J2</calculatedColumnFormula>
    </tableColumn>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ebapps.wsdot.loc/Materials/WSPMS/Users/Login.aspx?wantsURL=/Materials/WSPMS/default.asp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AE663-0F05-42D7-AF72-3ABD4AD6F1A9}">
  <sheetPr>
    <pageSetUpPr fitToPage="1"/>
  </sheetPr>
  <dimension ref="A1:G34"/>
  <sheetViews>
    <sheetView topLeftCell="A12" zoomScale="130" zoomScaleNormal="130" workbookViewId="0">
      <selection activeCell="D24" sqref="D24"/>
    </sheetView>
  </sheetViews>
  <sheetFormatPr defaultColWidth="8.7109375" defaultRowHeight="15" x14ac:dyDescent="0.25"/>
  <cols>
    <col min="1" max="1" width="49.42578125" style="1" customWidth="1"/>
    <col min="2" max="2" width="36.5703125" style="35" customWidth="1"/>
    <col min="3" max="3" width="8.7109375" style="93" customWidth="1"/>
    <col min="4" max="16384" width="8.7109375" style="1"/>
  </cols>
  <sheetData>
    <row r="1" spans="1:3" ht="21.75" thickBot="1" x14ac:dyDescent="0.4">
      <c r="A1" s="114" t="s">
        <v>0</v>
      </c>
      <c r="B1" s="122"/>
      <c r="C1" s="117" t="s">
        <v>1</v>
      </c>
    </row>
    <row r="2" spans="1:3" ht="15.75" thickBot="1" x14ac:dyDescent="0.3">
      <c r="A2" s="104" t="s">
        <v>2</v>
      </c>
      <c r="B2" s="123"/>
    </row>
    <row r="3" spans="1:3" x14ac:dyDescent="0.25">
      <c r="A3" s="105" t="s">
        <v>3</v>
      </c>
      <c r="B3" s="124" t="s">
        <v>4</v>
      </c>
      <c r="C3" s="93" t="s">
        <v>5</v>
      </c>
    </row>
    <row r="4" spans="1:3" x14ac:dyDescent="0.25">
      <c r="A4" s="105" t="s">
        <v>6</v>
      </c>
      <c r="B4" s="125" t="s">
        <v>4</v>
      </c>
    </row>
    <row r="5" spans="1:3" ht="15.75" thickBot="1" x14ac:dyDescent="0.3">
      <c r="A5" s="105" t="s">
        <v>7</v>
      </c>
      <c r="B5" s="125" t="s">
        <v>8</v>
      </c>
      <c r="C5" s="118"/>
    </row>
    <row r="6" spans="1:3" ht="15.75" thickBot="1" x14ac:dyDescent="0.3">
      <c r="A6" s="115" t="s">
        <v>9</v>
      </c>
      <c r="B6" s="126"/>
    </row>
    <row r="7" spans="1:3" x14ac:dyDescent="0.25">
      <c r="A7" s="105" t="s">
        <v>10</v>
      </c>
      <c r="B7" s="125" t="s">
        <v>4</v>
      </c>
      <c r="C7" s="93" t="s">
        <v>11</v>
      </c>
    </row>
    <row r="8" spans="1:3" x14ac:dyDescent="0.25">
      <c r="A8" s="105" t="s">
        <v>12</v>
      </c>
      <c r="B8" s="125" t="s">
        <v>4</v>
      </c>
      <c r="C8" s="93" t="s">
        <v>13</v>
      </c>
    </row>
    <row r="9" spans="1:3" x14ac:dyDescent="0.25">
      <c r="A9" s="105" t="s">
        <v>14</v>
      </c>
      <c r="B9" s="125" t="s">
        <v>4</v>
      </c>
    </row>
    <row r="10" spans="1:3" x14ac:dyDescent="0.25">
      <c r="A10" s="105" t="s">
        <v>15</v>
      </c>
      <c r="B10" s="125" t="s">
        <v>4</v>
      </c>
    </row>
    <row r="11" spans="1:3" x14ac:dyDescent="0.25">
      <c r="A11" s="105" t="s">
        <v>16</v>
      </c>
      <c r="B11" s="125" t="s">
        <v>4</v>
      </c>
    </row>
    <row r="12" spans="1:3" x14ac:dyDescent="0.25">
      <c r="A12" s="105" t="s">
        <v>17</v>
      </c>
      <c r="B12" s="125" t="s">
        <v>18</v>
      </c>
    </row>
    <row r="13" spans="1:3" ht="15.75" thickBot="1" x14ac:dyDescent="0.3">
      <c r="A13" s="105" t="s">
        <v>19</v>
      </c>
      <c r="B13" s="125" t="s">
        <v>18</v>
      </c>
    </row>
    <row r="14" spans="1:3" ht="16.5" thickTop="1" thickBot="1" x14ac:dyDescent="0.3">
      <c r="A14" s="116" t="s">
        <v>20</v>
      </c>
      <c r="B14" s="127"/>
    </row>
    <row r="15" spans="1:3" ht="15.75" thickTop="1" x14ac:dyDescent="0.25">
      <c r="A15" s="105" t="s">
        <v>21</v>
      </c>
      <c r="B15" s="128" t="s">
        <v>22</v>
      </c>
    </row>
    <row r="16" spans="1:3" x14ac:dyDescent="0.25">
      <c r="A16" s="106" t="s">
        <v>23</v>
      </c>
      <c r="B16" s="125" t="s">
        <v>4</v>
      </c>
      <c r="C16" s="93" t="s">
        <v>24</v>
      </c>
    </row>
    <row r="17" spans="1:7" x14ac:dyDescent="0.25">
      <c r="A17" s="105" t="s">
        <v>25</v>
      </c>
      <c r="B17" s="125" t="s">
        <v>4</v>
      </c>
      <c r="C17" s="93" t="s">
        <v>26</v>
      </c>
    </row>
    <row r="18" spans="1:7" x14ac:dyDescent="0.25">
      <c r="A18" s="105" t="s">
        <v>27</v>
      </c>
      <c r="B18" s="125" t="s">
        <v>28</v>
      </c>
      <c r="C18" s="93" t="s">
        <v>29</v>
      </c>
    </row>
    <row r="19" spans="1:7" x14ac:dyDescent="0.25">
      <c r="A19" s="105" t="s">
        <v>30</v>
      </c>
      <c r="B19" s="125" t="s">
        <v>28</v>
      </c>
      <c r="C19" s="93" t="s">
        <v>31</v>
      </c>
    </row>
    <row r="20" spans="1:7" x14ac:dyDescent="0.25">
      <c r="A20" s="105" t="s">
        <v>32</v>
      </c>
      <c r="B20" s="125" t="s">
        <v>28</v>
      </c>
      <c r="C20" s="93" t="s">
        <v>33</v>
      </c>
    </row>
    <row r="21" spans="1:7" x14ac:dyDescent="0.25">
      <c r="A21" s="105" t="s">
        <v>34</v>
      </c>
      <c r="B21" s="125" t="s">
        <v>4</v>
      </c>
      <c r="C21" s="93" t="s">
        <v>35</v>
      </c>
    </row>
    <row r="22" spans="1:7" x14ac:dyDescent="0.25">
      <c r="A22" s="105" t="s">
        <v>36</v>
      </c>
      <c r="B22" s="125" t="s">
        <v>37</v>
      </c>
    </row>
    <row r="23" spans="1:7" x14ac:dyDescent="0.25">
      <c r="A23" s="105" t="s">
        <v>38</v>
      </c>
      <c r="B23" s="125" t="s">
        <v>37</v>
      </c>
    </row>
    <row r="24" spans="1:7" x14ac:dyDescent="0.25">
      <c r="A24" s="105" t="s">
        <v>39</v>
      </c>
      <c r="B24" s="125" t="s">
        <v>4</v>
      </c>
      <c r="C24" s="93" t="s">
        <v>40</v>
      </c>
    </row>
    <row r="25" spans="1:7" x14ac:dyDescent="0.25">
      <c r="A25" s="105" t="s">
        <v>41</v>
      </c>
      <c r="B25" s="125" t="s">
        <v>42</v>
      </c>
      <c r="C25" s="93" t="s">
        <v>43</v>
      </c>
      <c r="G25" s="121" t="s">
        <v>44</v>
      </c>
    </row>
    <row r="26" spans="1:7" ht="15.75" thickBot="1" x14ac:dyDescent="0.3">
      <c r="A26" s="107" t="s">
        <v>45</v>
      </c>
      <c r="B26" s="129" t="s">
        <v>4</v>
      </c>
    </row>
    <row r="27" spans="1:7" ht="19.5" x14ac:dyDescent="0.25">
      <c r="A27" s="87" t="s">
        <v>46</v>
      </c>
      <c r="C27" s="94"/>
    </row>
    <row r="34" spans="1:1" x14ac:dyDescent="0.25">
      <c r="A34" s="8"/>
    </row>
  </sheetData>
  <dataValidations count="2">
    <dataValidation type="list" allowBlank="1" showInputMessage="1" showErrorMessage="1" sqref="B5" xr:uid="{3A0BFF24-36C1-44BA-86F2-A114AF4E1D61}">
      <formula1>"Initiation, Scoping, Pre-design, 30% Design"</formula1>
    </dataValidation>
    <dataValidation type="list" allowBlank="1" showInputMessage="1" showErrorMessage="1" sqref="B15" xr:uid="{6178ADEA-4F26-4832-9DBD-7CC4B6EDDB95}">
      <formula1>"I1, I2, I3, I4, P1, P2, P3, other"</formula1>
    </dataValidation>
  </dataValidations>
  <hyperlinks>
    <hyperlink ref="A27" location="'Project Details'!A1" display="Go to Project Details" xr:uid="{8321CFD6-4B12-46B2-BD32-0C65BEEC613B}"/>
    <hyperlink ref="G25" r:id="rId1" xr:uid="{77742969-0B57-45A2-AB6D-DC9ECC2C7542}"/>
  </hyperlinks>
  <pageMargins left="0.7" right="0.7" top="0.75" bottom="0.75" header="0.3" footer="0.3"/>
  <pageSetup scale="52" fitToHeight="20" orientation="portrait" r:id="rId2"/>
  <headerFooter>
    <oddHeader>&amp;C&amp;G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E7F1C-1BE4-4D07-8B46-01837326BFD4}">
  <dimension ref="A1:D75"/>
  <sheetViews>
    <sheetView topLeftCell="A29" workbookViewId="0">
      <selection activeCell="A51" sqref="A51:B51"/>
    </sheetView>
  </sheetViews>
  <sheetFormatPr defaultColWidth="8.7109375" defaultRowHeight="15" x14ac:dyDescent="0.25"/>
  <cols>
    <col min="1" max="1" width="58.42578125" style="1" bestFit="1" customWidth="1"/>
    <col min="2" max="2" width="36.5703125" style="1" customWidth="1"/>
    <col min="3" max="3" width="103.140625" style="1" hidden="1" customWidth="1"/>
    <col min="4" max="16384" width="8.7109375" style="1"/>
  </cols>
  <sheetData>
    <row r="1" spans="1:3" ht="22.5" thickTop="1" thickBot="1" x14ac:dyDescent="0.4">
      <c r="A1" s="155" t="s">
        <v>47</v>
      </c>
      <c r="B1" s="156"/>
    </row>
    <row r="2" spans="1:3" ht="16.5" thickTop="1" thickBot="1" x14ac:dyDescent="0.3">
      <c r="A2" s="3" t="s">
        <v>2</v>
      </c>
      <c r="B2" s="61"/>
    </row>
    <row r="3" spans="1:3" ht="20.25" thickTop="1" thickBot="1" x14ac:dyDescent="0.35">
      <c r="A3" s="157" t="s">
        <v>48</v>
      </c>
      <c r="B3" s="158"/>
    </row>
    <row r="4" spans="1:3" ht="15.75" thickTop="1" x14ac:dyDescent="0.25">
      <c r="A4" s="5" t="s">
        <v>49</v>
      </c>
      <c r="B4" s="62" t="s">
        <v>4</v>
      </c>
      <c r="C4" s="1" t="s">
        <v>50</v>
      </c>
    </row>
    <row r="5" spans="1:3" x14ac:dyDescent="0.25">
      <c r="A5" s="5" t="s">
        <v>51</v>
      </c>
      <c r="B5" s="62" t="s">
        <v>18</v>
      </c>
      <c r="C5" s="1" t="s">
        <v>52</v>
      </c>
    </row>
    <row r="6" spans="1:3" ht="15.75" thickTop="1" x14ac:dyDescent="0.25">
      <c r="A6" s="5" t="s">
        <v>7</v>
      </c>
      <c r="B6" s="62" t="s">
        <v>8</v>
      </c>
      <c r="C6" s="1" t="s">
        <v>53</v>
      </c>
    </row>
    <row r="7" spans="1:3" x14ac:dyDescent="0.25">
      <c r="A7" s="2"/>
      <c r="B7" s="62" t="s">
        <v>54</v>
      </c>
    </row>
    <row r="8" spans="1:3" x14ac:dyDescent="0.25">
      <c r="A8" s="2"/>
      <c r="B8" s="62" t="s">
        <v>55</v>
      </c>
    </row>
    <row r="9" spans="1:3" x14ac:dyDescent="0.25">
      <c r="A9" s="2"/>
      <c r="B9" s="62" t="s">
        <v>56</v>
      </c>
    </row>
    <row r="10" spans="1:3" x14ac:dyDescent="0.25">
      <c r="A10" s="2"/>
      <c r="B10" s="62" t="s">
        <v>57</v>
      </c>
    </row>
    <row r="11" spans="1:3" ht="15.75" thickBot="1" x14ac:dyDescent="0.3">
      <c r="A11" s="2"/>
      <c r="B11" s="62" t="s">
        <v>58</v>
      </c>
    </row>
    <row r="12" spans="1:3" ht="16.5" thickTop="1" thickBot="1" x14ac:dyDescent="0.3">
      <c r="A12" s="159" t="s">
        <v>9</v>
      </c>
      <c r="B12" s="160"/>
    </row>
    <row r="13" spans="1:3" ht="15.75" thickTop="1" x14ac:dyDescent="0.25">
      <c r="A13" s="5" t="s">
        <v>59</v>
      </c>
      <c r="B13" s="62" t="s">
        <v>4</v>
      </c>
      <c r="C13" s="1" t="s">
        <v>60</v>
      </c>
    </row>
    <row r="14" spans="1:3" x14ac:dyDescent="0.25">
      <c r="A14" s="5" t="s">
        <v>61</v>
      </c>
      <c r="B14" s="62" t="s">
        <v>4</v>
      </c>
      <c r="C14" s="1" t="s">
        <v>62</v>
      </c>
    </row>
    <row r="15" spans="1:3" x14ac:dyDescent="0.25">
      <c r="A15" s="5" t="s">
        <v>63</v>
      </c>
      <c r="B15" s="62" t="s">
        <v>4</v>
      </c>
      <c r="C15" s="1" t="s">
        <v>64</v>
      </c>
    </row>
    <row r="16" spans="1:3" x14ac:dyDescent="0.25">
      <c r="A16" s="5" t="s">
        <v>15</v>
      </c>
      <c r="B16" s="62" t="s">
        <v>4</v>
      </c>
      <c r="C16" s="1" t="s">
        <v>65</v>
      </c>
    </row>
    <row r="17" spans="1:3" x14ac:dyDescent="0.25">
      <c r="A17" s="5" t="s">
        <v>66</v>
      </c>
      <c r="B17" s="62" t="s">
        <v>4</v>
      </c>
      <c r="C17" s="1" t="s">
        <v>67</v>
      </c>
    </row>
    <row r="18" spans="1:3" x14ac:dyDescent="0.25">
      <c r="A18" s="5" t="s">
        <v>68</v>
      </c>
      <c r="B18" s="62" t="s">
        <v>18</v>
      </c>
      <c r="C18" s="1" t="s">
        <v>69</v>
      </c>
    </row>
    <row r="19" spans="1:3" x14ac:dyDescent="0.25">
      <c r="A19" s="5" t="s">
        <v>70</v>
      </c>
      <c r="B19" s="62" t="s">
        <v>18</v>
      </c>
      <c r="C19" s="1" t="s">
        <v>71</v>
      </c>
    </row>
    <row r="20" spans="1:3" x14ac:dyDescent="0.25">
      <c r="A20" s="5" t="s">
        <v>72</v>
      </c>
      <c r="B20" s="62" t="s">
        <v>4</v>
      </c>
      <c r="C20" s="1" t="s">
        <v>60</v>
      </c>
    </row>
    <row r="21" spans="1:3" ht="15.75" thickBot="1" x14ac:dyDescent="0.3">
      <c r="A21" s="9" t="s">
        <v>73</v>
      </c>
      <c r="B21" s="61" t="s">
        <v>74</v>
      </c>
    </row>
    <row r="22" spans="1:3" ht="20.25" thickTop="1" thickBot="1" x14ac:dyDescent="0.35">
      <c r="A22" s="157" t="s">
        <v>20</v>
      </c>
      <c r="B22" s="158"/>
    </row>
    <row r="23" spans="1:3" ht="15.75" thickTop="1" x14ac:dyDescent="0.25">
      <c r="A23" s="5" t="s">
        <v>75</v>
      </c>
      <c r="B23" s="62" t="s">
        <v>76</v>
      </c>
      <c r="C23" s="1" t="s">
        <v>77</v>
      </c>
    </row>
    <row r="24" spans="1:3" x14ac:dyDescent="0.25">
      <c r="A24" s="2"/>
      <c r="B24" s="62" t="s">
        <v>78</v>
      </c>
    </row>
    <row r="25" spans="1:3" x14ac:dyDescent="0.25">
      <c r="A25" s="2"/>
      <c r="B25" s="62" t="s">
        <v>79</v>
      </c>
    </row>
    <row r="26" spans="1:3" x14ac:dyDescent="0.25">
      <c r="A26" s="2"/>
      <c r="B26" s="62" t="s">
        <v>80</v>
      </c>
    </row>
    <row r="27" spans="1:3" x14ac:dyDescent="0.25">
      <c r="A27" s="2"/>
      <c r="B27" s="62" t="s">
        <v>81</v>
      </c>
    </row>
    <row r="28" spans="1:3" x14ac:dyDescent="0.25">
      <c r="A28" s="2"/>
      <c r="B28" s="62" t="s">
        <v>82</v>
      </c>
    </row>
    <row r="29" spans="1:3" x14ac:dyDescent="0.25">
      <c r="A29" s="2"/>
      <c r="B29" s="62" t="s">
        <v>83</v>
      </c>
    </row>
    <row r="30" spans="1:3" x14ac:dyDescent="0.25">
      <c r="A30" s="2"/>
      <c r="B30" s="62" t="s">
        <v>84</v>
      </c>
    </row>
    <row r="31" spans="1:3" x14ac:dyDescent="0.25">
      <c r="A31" s="2"/>
      <c r="B31" s="62" t="s">
        <v>85</v>
      </c>
    </row>
    <row r="32" spans="1:3" x14ac:dyDescent="0.25">
      <c r="A32" s="2"/>
      <c r="B32" s="62" t="s">
        <v>86</v>
      </c>
    </row>
    <row r="33" spans="1:3" x14ac:dyDescent="0.25">
      <c r="A33" s="2"/>
      <c r="B33" s="62" t="s">
        <v>87</v>
      </c>
    </row>
    <row r="34" spans="1:3" x14ac:dyDescent="0.25">
      <c r="A34" s="2"/>
      <c r="B34" s="62" t="s">
        <v>88</v>
      </c>
    </row>
    <row r="35" spans="1:3" x14ac:dyDescent="0.25">
      <c r="A35" s="2"/>
      <c r="B35" s="62" t="s">
        <v>89</v>
      </c>
    </row>
    <row r="36" spans="1:3" x14ac:dyDescent="0.25">
      <c r="A36" s="5" t="s">
        <v>23</v>
      </c>
      <c r="B36" s="62" t="s">
        <v>4</v>
      </c>
      <c r="C36" s="1" t="s">
        <v>90</v>
      </c>
    </row>
    <row r="37" spans="1:3" x14ac:dyDescent="0.25">
      <c r="A37" s="5" t="s">
        <v>91</v>
      </c>
      <c r="B37" s="62" t="s">
        <v>4</v>
      </c>
      <c r="C37" s="1" t="s">
        <v>92</v>
      </c>
    </row>
    <row r="38" spans="1:3" x14ac:dyDescent="0.25">
      <c r="A38" s="5" t="s">
        <v>93</v>
      </c>
      <c r="B38" s="62" t="s">
        <v>4</v>
      </c>
      <c r="C38" s="1" t="s">
        <v>94</v>
      </c>
    </row>
    <row r="39" spans="1:3" x14ac:dyDescent="0.25">
      <c r="A39" s="5" t="s">
        <v>95</v>
      </c>
      <c r="B39" s="62" t="s">
        <v>28</v>
      </c>
      <c r="C39" s="1" t="s">
        <v>96</v>
      </c>
    </row>
    <row r="40" spans="1:3" x14ac:dyDescent="0.25">
      <c r="A40" s="5" t="s">
        <v>97</v>
      </c>
      <c r="B40" s="62" t="s">
        <v>28</v>
      </c>
      <c r="C40" s="1" t="s">
        <v>98</v>
      </c>
    </row>
    <row r="41" spans="1:3" x14ac:dyDescent="0.25">
      <c r="A41" s="5" t="s">
        <v>99</v>
      </c>
      <c r="B41" s="62" t="s">
        <v>28</v>
      </c>
      <c r="C41" s="1" t="s">
        <v>100</v>
      </c>
    </row>
    <row r="42" spans="1:3" x14ac:dyDescent="0.25">
      <c r="A42" s="5" t="s">
        <v>101</v>
      </c>
      <c r="B42" s="62" t="s">
        <v>4</v>
      </c>
      <c r="C42" s="1" t="s">
        <v>102</v>
      </c>
    </row>
    <row r="43" spans="1:3" x14ac:dyDescent="0.25">
      <c r="A43" s="5" t="s">
        <v>103</v>
      </c>
      <c r="B43" s="62" t="s">
        <v>104</v>
      </c>
      <c r="C43" s="1" t="s">
        <v>105</v>
      </c>
    </row>
    <row r="44" spans="1:3" x14ac:dyDescent="0.25">
      <c r="A44" s="5" t="s">
        <v>38</v>
      </c>
      <c r="B44" s="62" t="s">
        <v>104</v>
      </c>
      <c r="C44" s="1" t="s">
        <v>106</v>
      </c>
    </row>
    <row r="45" spans="1:3" x14ac:dyDescent="0.25">
      <c r="A45" s="5" t="s">
        <v>107</v>
      </c>
      <c r="B45" s="62" t="s">
        <v>4</v>
      </c>
      <c r="C45" s="1" t="s">
        <v>108</v>
      </c>
    </row>
    <row r="46" spans="1:3" x14ac:dyDescent="0.25">
      <c r="A46" s="5" t="s">
        <v>109</v>
      </c>
      <c r="B46" s="62" t="s">
        <v>110</v>
      </c>
      <c r="C46" s="1" t="s">
        <v>111</v>
      </c>
    </row>
    <row r="47" spans="1:3" ht="15.75" thickBot="1" x14ac:dyDescent="0.3">
      <c r="A47" s="9" t="s">
        <v>112</v>
      </c>
      <c r="B47" s="61" t="s">
        <v>4</v>
      </c>
      <c r="C47" s="1" t="s">
        <v>113</v>
      </c>
    </row>
    <row r="48" spans="1:3" ht="20.25" thickTop="1" thickBot="1" x14ac:dyDescent="0.35">
      <c r="A48" s="157" t="s">
        <v>114</v>
      </c>
      <c r="B48" s="158"/>
    </row>
    <row r="49" spans="1:4" ht="14.45" customHeight="1" thickTop="1" x14ac:dyDescent="0.25">
      <c r="A49" s="5" t="s">
        <v>115</v>
      </c>
      <c r="B49" s="62" t="s">
        <v>116</v>
      </c>
      <c r="D49" s="64"/>
    </row>
    <row r="50" spans="1:4" ht="15.75" thickBot="1" x14ac:dyDescent="0.3">
      <c r="A50" s="5"/>
      <c r="B50" s="62" t="s">
        <v>117</v>
      </c>
      <c r="C50" s="1" t="s">
        <v>118</v>
      </c>
    </row>
    <row r="51" spans="1:4" ht="16.5" thickTop="1" thickBot="1" x14ac:dyDescent="0.3">
      <c r="A51" s="153" t="s">
        <v>119</v>
      </c>
      <c r="B51" s="154"/>
    </row>
    <row r="52" spans="1:4" ht="15.75" thickTop="1" x14ac:dyDescent="0.25">
      <c r="A52" s="65" t="s">
        <v>120</v>
      </c>
      <c r="B52" s="63" t="s">
        <v>18</v>
      </c>
      <c r="C52" s="1" t="s">
        <v>121</v>
      </c>
    </row>
    <row r="53" spans="1:4" ht="15.75" thickBot="1" x14ac:dyDescent="0.3">
      <c r="A53" s="10" t="s">
        <v>122</v>
      </c>
      <c r="B53" s="66" t="s">
        <v>4</v>
      </c>
      <c r="C53" s="1" t="s">
        <v>123</v>
      </c>
    </row>
    <row r="54" spans="1:4" ht="16.5" thickTop="1" thickBot="1" x14ac:dyDescent="0.3">
      <c r="A54" s="153" t="s">
        <v>124</v>
      </c>
      <c r="B54" s="154"/>
    </row>
    <row r="55" spans="1:4" ht="15.75" thickTop="1" x14ac:dyDescent="0.25">
      <c r="A55" s="65" t="s">
        <v>125</v>
      </c>
      <c r="B55" s="63" t="s">
        <v>18</v>
      </c>
      <c r="C55" s="1" t="s">
        <v>121</v>
      </c>
    </row>
    <row r="56" spans="1:4" ht="15.75" thickBot="1" x14ac:dyDescent="0.3">
      <c r="A56" s="10" t="s">
        <v>126</v>
      </c>
      <c r="B56" s="66" t="s">
        <v>4</v>
      </c>
      <c r="C56" s="1" t="s">
        <v>127</v>
      </c>
    </row>
    <row r="57" spans="1:4" ht="16.5" thickTop="1" thickBot="1" x14ac:dyDescent="0.3">
      <c r="A57" s="153" t="s">
        <v>128</v>
      </c>
      <c r="B57" s="154"/>
    </row>
    <row r="58" spans="1:4" ht="15.75" thickTop="1" x14ac:dyDescent="0.25">
      <c r="A58" s="65" t="s">
        <v>129</v>
      </c>
      <c r="B58" s="63" t="s">
        <v>18</v>
      </c>
      <c r="C58" s="1" t="s">
        <v>121</v>
      </c>
    </row>
    <row r="59" spans="1:4" ht="15.75" thickBot="1" x14ac:dyDescent="0.3">
      <c r="A59" s="10" t="s">
        <v>130</v>
      </c>
      <c r="B59" s="66" t="s">
        <v>4</v>
      </c>
      <c r="C59" s="1" t="s">
        <v>131</v>
      </c>
    </row>
    <row r="60" spans="1:4" ht="16.5" thickTop="1" thickBot="1" x14ac:dyDescent="0.3">
      <c r="A60" s="153" t="s">
        <v>132</v>
      </c>
      <c r="B60" s="154"/>
    </row>
    <row r="61" spans="1:4" ht="15.75" thickTop="1" x14ac:dyDescent="0.25">
      <c r="A61" s="65" t="s">
        <v>133</v>
      </c>
      <c r="B61" s="63" t="s">
        <v>18</v>
      </c>
      <c r="C61" s="1" t="s">
        <v>121</v>
      </c>
    </row>
    <row r="62" spans="1:4" ht="15.75" thickBot="1" x14ac:dyDescent="0.3">
      <c r="A62" s="10" t="s">
        <v>134</v>
      </c>
      <c r="B62" s="66" t="s">
        <v>4</v>
      </c>
      <c r="C62" s="1" t="s">
        <v>135</v>
      </c>
    </row>
    <row r="63" spans="1:4" ht="16.5" thickTop="1" thickBot="1" x14ac:dyDescent="0.3">
      <c r="A63" s="153" t="s">
        <v>136</v>
      </c>
      <c r="B63" s="154"/>
    </row>
    <row r="64" spans="1:4" ht="15.75" thickTop="1" x14ac:dyDescent="0.25">
      <c r="A64" s="65" t="s">
        <v>137</v>
      </c>
      <c r="B64" s="63" t="s">
        <v>18</v>
      </c>
      <c r="C64" s="1" t="s">
        <v>121</v>
      </c>
    </row>
    <row r="65" spans="1:3" ht="15.75" thickBot="1" x14ac:dyDescent="0.3">
      <c r="A65" s="10" t="s">
        <v>138</v>
      </c>
      <c r="B65" s="66" t="s">
        <v>4</v>
      </c>
      <c r="C65" s="1" t="s">
        <v>139</v>
      </c>
    </row>
    <row r="66" spans="1:3" ht="19.5" thickTop="1" x14ac:dyDescent="0.3">
      <c r="A66" s="7"/>
    </row>
    <row r="67" spans="1:3" x14ac:dyDescent="0.25">
      <c r="A67" s="8"/>
    </row>
    <row r="75" spans="1:3" x14ac:dyDescent="0.25">
      <c r="A75" s="8"/>
    </row>
  </sheetData>
  <mergeCells count="10">
    <mergeCell ref="A54:B54"/>
    <mergeCell ref="A57:B57"/>
    <mergeCell ref="A60:B60"/>
    <mergeCell ref="A63:B63"/>
    <mergeCell ref="A1:B1"/>
    <mergeCell ref="A3:B3"/>
    <mergeCell ref="A12:B12"/>
    <mergeCell ref="A22:B22"/>
    <mergeCell ref="A48:B48"/>
    <mergeCell ref="A51:B5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268D7-A704-486A-AF2E-A3541348F046}">
  <sheetPr>
    <pageSetUpPr fitToPage="1"/>
  </sheetPr>
  <dimension ref="A1:C71"/>
  <sheetViews>
    <sheetView tabSelected="1" zoomScale="115" zoomScaleNormal="115" workbookViewId="0">
      <selection activeCell="C7" sqref="C7:C9"/>
    </sheetView>
  </sheetViews>
  <sheetFormatPr defaultColWidth="8.7109375" defaultRowHeight="15" x14ac:dyDescent="0.25"/>
  <cols>
    <col min="1" max="1" width="70.5703125" style="35" customWidth="1"/>
    <col min="2" max="2" width="20.85546875" style="35" customWidth="1"/>
    <col min="3" max="3" width="83.42578125" style="150" customWidth="1"/>
    <col min="4" max="4" width="10.140625" style="1" bestFit="1" customWidth="1"/>
    <col min="5" max="16384" width="8.7109375" style="1"/>
  </cols>
  <sheetData>
    <row r="1" spans="1:3" ht="22.5" thickTop="1" thickBot="1" x14ac:dyDescent="0.4">
      <c r="A1" s="130" t="s">
        <v>140</v>
      </c>
      <c r="B1" s="131"/>
      <c r="C1" s="149" t="s">
        <v>1</v>
      </c>
    </row>
    <row r="2" spans="1:3" ht="79.5" customHeight="1" thickTop="1" thickBot="1" x14ac:dyDescent="0.3">
      <c r="A2" s="86" t="s">
        <v>141</v>
      </c>
      <c r="B2" s="54"/>
    </row>
    <row r="3" spans="1:3" ht="20.25" thickTop="1" thickBot="1" x14ac:dyDescent="0.35">
      <c r="A3" s="132" t="s">
        <v>142</v>
      </c>
      <c r="B3" s="133"/>
    </row>
    <row r="4" spans="1:3" ht="216" customHeight="1" thickTop="1" x14ac:dyDescent="0.25">
      <c r="A4" s="91" t="s">
        <v>143</v>
      </c>
      <c r="B4" s="134"/>
      <c r="C4" s="120" t="s">
        <v>144</v>
      </c>
    </row>
    <row r="5" spans="1:3" ht="15.75" thickBot="1" x14ac:dyDescent="0.3">
      <c r="A5" s="90" t="s">
        <v>145</v>
      </c>
      <c r="B5" s="135" t="s">
        <v>117</v>
      </c>
      <c r="C5" s="150" t="s">
        <v>146</v>
      </c>
    </row>
    <row r="6" spans="1:3" ht="20.25" thickTop="1" thickBot="1" x14ac:dyDescent="0.35">
      <c r="A6" s="136" t="s">
        <v>330</v>
      </c>
      <c r="B6" s="137"/>
    </row>
    <row r="7" spans="1:3" ht="18.95" customHeight="1" thickTop="1" thickBot="1" x14ac:dyDescent="0.3">
      <c r="A7" s="138" t="s">
        <v>128</v>
      </c>
      <c r="B7" s="139"/>
      <c r="C7" s="167" t="s">
        <v>333</v>
      </c>
    </row>
    <row r="8" spans="1:3" ht="18.95" customHeight="1" thickTop="1" x14ac:dyDescent="0.25">
      <c r="A8" s="140" t="s">
        <v>147</v>
      </c>
      <c r="B8" s="141">
        <v>20</v>
      </c>
      <c r="C8" s="168"/>
    </row>
    <row r="9" spans="1:3" ht="18.95" customHeight="1" thickBot="1" x14ac:dyDescent="0.3">
      <c r="A9" s="163" t="s">
        <v>148</v>
      </c>
      <c r="B9" s="166"/>
      <c r="C9" s="168"/>
    </row>
    <row r="10" spans="1:3" ht="18.95" customHeight="1" thickTop="1" thickBot="1" x14ac:dyDescent="0.3">
      <c r="A10" s="138" t="s">
        <v>124</v>
      </c>
      <c r="B10" s="139"/>
      <c r="C10" s="167" t="s">
        <v>331</v>
      </c>
    </row>
    <row r="11" spans="1:3" ht="18.95" customHeight="1" thickTop="1" x14ac:dyDescent="0.25">
      <c r="A11" s="140" t="s">
        <v>149</v>
      </c>
      <c r="B11" s="141">
        <v>20</v>
      </c>
      <c r="C11" s="168"/>
    </row>
    <row r="12" spans="1:3" ht="18.95" customHeight="1" thickBot="1" x14ac:dyDescent="0.3">
      <c r="A12" s="163" t="s">
        <v>150</v>
      </c>
      <c r="B12" s="166"/>
      <c r="C12" s="168"/>
    </row>
    <row r="13" spans="1:3" ht="18.95" customHeight="1" thickTop="1" thickBot="1" x14ac:dyDescent="0.3">
      <c r="A13" s="138" t="s">
        <v>119</v>
      </c>
      <c r="B13" s="139"/>
      <c r="C13" s="167" t="s">
        <v>334</v>
      </c>
    </row>
    <row r="14" spans="1:3" ht="18.95" customHeight="1" thickTop="1" x14ac:dyDescent="0.25">
      <c r="A14" s="140" t="s">
        <v>151</v>
      </c>
      <c r="B14" s="141">
        <v>20</v>
      </c>
      <c r="C14" s="168"/>
    </row>
    <row r="15" spans="1:3" ht="18.95" customHeight="1" thickBot="1" x14ac:dyDescent="0.3">
      <c r="A15" s="163" t="s">
        <v>152</v>
      </c>
      <c r="B15" s="166"/>
      <c r="C15" s="168"/>
    </row>
    <row r="16" spans="1:3" ht="18.95" customHeight="1" thickTop="1" thickBot="1" x14ac:dyDescent="0.3">
      <c r="A16" s="138" t="s">
        <v>132</v>
      </c>
      <c r="B16" s="139"/>
      <c r="C16" s="167" t="s">
        <v>335</v>
      </c>
    </row>
    <row r="17" spans="1:3" ht="18.95" customHeight="1" thickTop="1" x14ac:dyDescent="0.25">
      <c r="A17" s="140" t="s">
        <v>153</v>
      </c>
      <c r="B17" s="141">
        <v>20</v>
      </c>
      <c r="C17" s="168"/>
    </row>
    <row r="18" spans="1:3" ht="18.95" customHeight="1" thickBot="1" x14ac:dyDescent="0.3">
      <c r="A18" s="163" t="s">
        <v>154</v>
      </c>
      <c r="B18" s="166"/>
      <c r="C18" s="168"/>
    </row>
    <row r="19" spans="1:3" ht="18.95" customHeight="1" thickTop="1" thickBot="1" x14ac:dyDescent="0.3">
      <c r="A19" s="138" t="s">
        <v>155</v>
      </c>
      <c r="B19" s="139"/>
      <c r="C19" s="167" t="s">
        <v>332</v>
      </c>
    </row>
    <row r="20" spans="1:3" ht="18.95" customHeight="1" thickTop="1" x14ac:dyDescent="0.25">
      <c r="A20" s="140" t="s">
        <v>156</v>
      </c>
      <c r="B20" s="141">
        <v>20</v>
      </c>
      <c r="C20" s="168"/>
    </row>
    <row r="21" spans="1:3" ht="18.95" customHeight="1" thickBot="1" x14ac:dyDescent="0.3">
      <c r="A21" s="163" t="s">
        <v>157</v>
      </c>
      <c r="B21" s="166"/>
      <c r="C21" s="168"/>
    </row>
    <row r="22" spans="1:3" ht="20.25" thickTop="1" thickBot="1" x14ac:dyDescent="0.35">
      <c r="A22" s="136" t="s">
        <v>158</v>
      </c>
      <c r="B22" s="137"/>
    </row>
    <row r="23" spans="1:3" ht="16.5" thickTop="1" thickBot="1" x14ac:dyDescent="0.3">
      <c r="A23" s="142" t="s">
        <v>159</v>
      </c>
      <c r="B23" s="143"/>
    </row>
    <row r="24" spans="1:3" ht="30" customHeight="1" thickTop="1" x14ac:dyDescent="0.25">
      <c r="A24" s="88" t="s">
        <v>160</v>
      </c>
      <c r="B24" s="144" t="s">
        <v>161</v>
      </c>
    </row>
    <row r="25" spans="1:3" ht="30" x14ac:dyDescent="0.25">
      <c r="A25" s="89" t="s">
        <v>162</v>
      </c>
      <c r="B25" s="145" t="s">
        <v>161</v>
      </c>
      <c r="C25" s="150" t="s">
        <v>321</v>
      </c>
    </row>
    <row r="26" spans="1:3" ht="30" x14ac:dyDescent="0.25">
      <c r="A26" s="103" t="s">
        <v>163</v>
      </c>
      <c r="B26" s="145" t="s">
        <v>164</v>
      </c>
    </row>
    <row r="27" spans="1:3" ht="15.75" thickBot="1" x14ac:dyDescent="0.3">
      <c r="A27" s="163" t="s">
        <v>165</v>
      </c>
      <c r="B27" s="166"/>
    </row>
    <row r="28" spans="1:3" ht="20.25" thickTop="1" thickBot="1" x14ac:dyDescent="0.35">
      <c r="A28" s="136" t="s">
        <v>166</v>
      </c>
      <c r="B28" s="137"/>
    </row>
    <row r="29" spans="1:3" ht="16.5" thickTop="1" thickBot="1" x14ac:dyDescent="0.3">
      <c r="A29" s="146" t="s">
        <v>167</v>
      </c>
      <c r="B29" s="139"/>
    </row>
    <row r="30" spans="1:3" ht="30.75" thickTop="1" x14ac:dyDescent="0.25">
      <c r="A30" s="89" t="s">
        <v>168</v>
      </c>
      <c r="B30" s="145" t="s">
        <v>169</v>
      </c>
    </row>
    <row r="31" spans="1:3" ht="15.75" thickBot="1" x14ac:dyDescent="0.3">
      <c r="A31" s="161" t="s">
        <v>165</v>
      </c>
      <c r="B31" s="165"/>
    </row>
    <row r="32" spans="1:3" ht="16.5" thickTop="1" thickBot="1" x14ac:dyDescent="0.3">
      <c r="A32" s="146" t="s">
        <v>170</v>
      </c>
      <c r="B32" s="139"/>
    </row>
    <row r="33" spans="1:3" ht="15.75" thickTop="1" x14ac:dyDescent="0.25">
      <c r="A33" s="89" t="s">
        <v>171</v>
      </c>
      <c r="B33" s="145"/>
    </row>
    <row r="34" spans="1:3" ht="15.75" thickBot="1" x14ac:dyDescent="0.3">
      <c r="A34" s="161" t="s">
        <v>165</v>
      </c>
      <c r="B34" s="165"/>
    </row>
    <row r="35" spans="1:3" ht="16.5" thickTop="1" thickBot="1" x14ac:dyDescent="0.3">
      <c r="A35" s="146" t="s">
        <v>57</v>
      </c>
      <c r="B35" s="139"/>
    </row>
    <row r="36" spans="1:3" ht="30.75" thickTop="1" x14ac:dyDescent="0.25">
      <c r="A36" s="89" t="s">
        <v>172</v>
      </c>
      <c r="B36" s="145"/>
      <c r="C36" s="150" t="s">
        <v>325</v>
      </c>
    </row>
    <row r="37" spans="1:3" ht="15.75" thickBot="1" x14ac:dyDescent="0.3">
      <c r="A37" s="161" t="s">
        <v>165</v>
      </c>
      <c r="B37" s="165"/>
    </row>
    <row r="38" spans="1:3" ht="16.5" thickTop="1" thickBot="1" x14ac:dyDescent="0.3">
      <c r="A38" s="146" t="s">
        <v>173</v>
      </c>
      <c r="B38" s="139"/>
    </row>
    <row r="39" spans="1:3" ht="28.5" customHeight="1" thickTop="1" x14ac:dyDescent="0.25">
      <c r="A39" s="89" t="s">
        <v>174</v>
      </c>
      <c r="B39" s="145"/>
    </row>
    <row r="40" spans="1:3" ht="15.75" thickBot="1" x14ac:dyDescent="0.3">
      <c r="A40" s="163" t="s">
        <v>165</v>
      </c>
      <c r="B40" s="166"/>
    </row>
    <row r="41" spans="1:3" ht="20.25" thickTop="1" thickBot="1" x14ac:dyDescent="0.35">
      <c r="A41" s="136" t="s">
        <v>175</v>
      </c>
      <c r="B41" s="137"/>
    </row>
    <row r="42" spans="1:3" ht="16.5" thickTop="1" thickBot="1" x14ac:dyDescent="0.3">
      <c r="A42" s="146" t="s">
        <v>119</v>
      </c>
      <c r="B42" s="139"/>
    </row>
    <row r="43" spans="1:3" ht="30.75" thickTop="1" x14ac:dyDescent="0.25">
      <c r="A43" s="92" t="s">
        <v>176</v>
      </c>
      <c r="B43" s="144"/>
    </row>
    <row r="44" spans="1:3" ht="45" x14ac:dyDescent="0.25">
      <c r="A44" s="148" t="s">
        <v>177</v>
      </c>
      <c r="B44" s="145"/>
      <c r="C44" s="150" t="s">
        <v>320</v>
      </c>
    </row>
    <row r="45" spans="1:3" ht="15.75" thickBot="1" x14ac:dyDescent="0.3">
      <c r="A45" s="163" t="s">
        <v>165</v>
      </c>
      <c r="B45" s="166"/>
    </row>
    <row r="46" spans="1:3" ht="20.25" thickTop="1" thickBot="1" x14ac:dyDescent="0.35">
      <c r="A46" s="136" t="s">
        <v>132</v>
      </c>
      <c r="B46" s="137"/>
    </row>
    <row r="47" spans="1:3" ht="16.5" thickTop="1" thickBot="1" x14ac:dyDescent="0.3">
      <c r="A47" s="146" t="s">
        <v>178</v>
      </c>
      <c r="B47" s="139"/>
    </row>
    <row r="48" spans="1:3" ht="30.75" thickTop="1" x14ac:dyDescent="0.25">
      <c r="A48" s="88" t="s">
        <v>179</v>
      </c>
      <c r="B48" s="144"/>
    </row>
    <row r="49" spans="1:3" ht="30" x14ac:dyDescent="0.25">
      <c r="A49" s="89" t="s">
        <v>180</v>
      </c>
      <c r="B49" s="145"/>
      <c r="C49" s="150" t="s">
        <v>322</v>
      </c>
    </row>
    <row r="50" spans="1:3" ht="15.75" thickBot="1" x14ac:dyDescent="0.3">
      <c r="A50" s="161" t="s">
        <v>165</v>
      </c>
      <c r="B50" s="162"/>
    </row>
    <row r="51" spans="1:3" ht="16.5" thickTop="1" thickBot="1" x14ac:dyDescent="0.3">
      <c r="A51" s="146" t="s">
        <v>181</v>
      </c>
      <c r="B51" s="139"/>
    </row>
    <row r="52" spans="1:3" ht="30.75" thickTop="1" x14ac:dyDescent="0.25">
      <c r="A52" s="151" t="s">
        <v>327</v>
      </c>
      <c r="B52" s="144"/>
      <c r="C52" s="150" t="s">
        <v>326</v>
      </c>
    </row>
    <row r="53" spans="1:3" ht="30" x14ac:dyDescent="0.25">
      <c r="A53" s="152" t="s">
        <v>328</v>
      </c>
      <c r="B53" s="145"/>
      <c r="C53" s="150" t="s">
        <v>323</v>
      </c>
    </row>
    <row r="54" spans="1:3" ht="30" x14ac:dyDescent="0.25">
      <c r="A54" s="152" t="s">
        <v>329</v>
      </c>
      <c r="B54" s="145"/>
    </row>
    <row r="55" spans="1:3" ht="30" x14ac:dyDescent="0.25">
      <c r="A55" s="89" t="s">
        <v>182</v>
      </c>
      <c r="B55" s="145"/>
      <c r="C55" s="150" t="s">
        <v>324</v>
      </c>
    </row>
    <row r="56" spans="1:3" ht="15.75" thickBot="1" x14ac:dyDescent="0.3">
      <c r="A56" s="161" t="s">
        <v>165</v>
      </c>
      <c r="B56" s="162"/>
    </row>
    <row r="57" spans="1:3" ht="16.5" thickTop="1" thickBot="1" x14ac:dyDescent="0.3">
      <c r="A57" s="146" t="s">
        <v>183</v>
      </c>
      <c r="B57" s="139"/>
    </row>
    <row r="58" spans="1:3" ht="30.75" thickTop="1" x14ac:dyDescent="0.25">
      <c r="A58" s="88" t="s">
        <v>184</v>
      </c>
      <c r="B58" s="144"/>
    </row>
    <row r="59" spans="1:3" ht="30" x14ac:dyDescent="0.25">
      <c r="A59" s="89" t="s">
        <v>185</v>
      </c>
      <c r="B59" s="145"/>
    </row>
    <row r="60" spans="1:3" ht="15.75" thickBot="1" x14ac:dyDescent="0.3">
      <c r="A60" s="161" t="s">
        <v>165</v>
      </c>
      <c r="B60" s="162"/>
    </row>
    <row r="61" spans="1:3" ht="16.5" thickTop="1" thickBot="1" x14ac:dyDescent="0.3">
      <c r="A61" s="146" t="s">
        <v>186</v>
      </c>
      <c r="B61" s="139"/>
    </row>
    <row r="62" spans="1:3" ht="30.75" thickTop="1" x14ac:dyDescent="0.25">
      <c r="A62" s="92" t="s">
        <v>187</v>
      </c>
      <c r="B62" s="144"/>
    </row>
    <row r="63" spans="1:3" x14ac:dyDescent="0.25">
      <c r="A63" s="89" t="s">
        <v>188</v>
      </c>
      <c r="B63" s="145"/>
    </row>
    <row r="64" spans="1:3" ht="15.75" thickBot="1" x14ac:dyDescent="0.3">
      <c r="A64" s="163" t="s">
        <v>165</v>
      </c>
      <c r="B64" s="164"/>
    </row>
    <row r="65" spans="1:3" ht="20.25" thickTop="1" thickBot="1" x14ac:dyDescent="0.35">
      <c r="A65" s="136" t="s">
        <v>189</v>
      </c>
      <c r="B65" s="137"/>
    </row>
    <row r="66" spans="1:3" ht="16.5" thickTop="1" thickBot="1" x14ac:dyDescent="0.3">
      <c r="A66" s="146" t="s">
        <v>190</v>
      </c>
      <c r="B66" s="139"/>
    </row>
    <row r="67" spans="1:3" ht="15.75" thickTop="1" x14ac:dyDescent="0.25">
      <c r="A67" s="88" t="s">
        <v>191</v>
      </c>
      <c r="B67" s="144"/>
      <c r="C67" s="150" t="s">
        <v>192</v>
      </c>
    </row>
    <row r="68" spans="1:3" x14ac:dyDescent="0.25">
      <c r="A68" s="89" t="s">
        <v>193</v>
      </c>
      <c r="B68" s="145"/>
      <c r="C68" s="150" t="s">
        <v>192</v>
      </c>
    </row>
    <row r="69" spans="1:3" ht="15.75" thickBot="1" x14ac:dyDescent="0.3">
      <c r="A69" s="163" t="s">
        <v>165</v>
      </c>
      <c r="B69" s="164"/>
    </row>
    <row r="70" spans="1:3" ht="20.25" thickTop="1" x14ac:dyDescent="0.3">
      <c r="A70" s="147" t="s">
        <v>194</v>
      </c>
    </row>
    <row r="71" spans="1:3" ht="19.5" x14ac:dyDescent="0.3">
      <c r="A71" s="147" t="s">
        <v>195</v>
      </c>
    </row>
  </sheetData>
  <mergeCells count="21">
    <mergeCell ref="C7:C9"/>
    <mergeCell ref="C10:C12"/>
    <mergeCell ref="C13:C15"/>
    <mergeCell ref="C16:C18"/>
    <mergeCell ref="C19:C21"/>
    <mergeCell ref="A27:B27"/>
    <mergeCell ref="A9:B9"/>
    <mergeCell ref="A12:B12"/>
    <mergeCell ref="A15:B15"/>
    <mergeCell ref="A18:B18"/>
    <mergeCell ref="A21:B21"/>
    <mergeCell ref="A56:B56"/>
    <mergeCell ref="A60:B60"/>
    <mergeCell ref="A64:B64"/>
    <mergeCell ref="A69:B69"/>
    <mergeCell ref="A31:B31"/>
    <mergeCell ref="A34:B34"/>
    <mergeCell ref="A37:B37"/>
    <mergeCell ref="A40:B40"/>
    <mergeCell ref="A45:B45"/>
    <mergeCell ref="A50:B50"/>
  </mergeCells>
  <hyperlinks>
    <hyperlink ref="A70" location="'Results (Ordinal Ranking)'!A1" display="Go to Ordinal Results" xr:uid="{17557413-F56F-43ED-83EE-774670D59223}"/>
    <hyperlink ref="A71" location="'Results (Point Ranking)'!A1" display="Go to Point Results" xr:uid="{5F29E374-1476-4948-AB21-7FB7D60D1BD4}"/>
  </hyperlinks>
  <pageMargins left="0.7" right="0.7" top="0.75" bottom="0.75" header="0.3" footer="0.3"/>
  <pageSetup scale="43" fitToHeight="15" orientation="portrait" r:id="rId1"/>
  <extLst>
    <ext xmlns:x14="http://schemas.microsoft.com/office/spreadsheetml/2009/9/main" uri="{CCE6A557-97BC-4b89-ADB6-D9C93CAAB3DF}">
      <x14:dataValidations xmlns:xm="http://schemas.microsoft.com/office/excel/2006/main" count="23">
        <x14:dataValidation type="list" allowBlank="1" showInputMessage="1" showErrorMessage="1" xr:uid="{C2363DB0-0470-4E8C-8044-B1BAC914EA89}">
          <x14:formula1>
            <xm:f>'Short Term Analysis List'!$B$12:$B$14</xm:f>
          </x14:formula1>
          <xm:sqref>B24</xm:sqref>
        </x14:dataValidation>
        <x14:dataValidation type="list" allowBlank="1" showInputMessage="1" showErrorMessage="1" xr:uid="{1F69624A-62AC-4A4F-9818-E8A260B0767B}">
          <x14:formula1>
            <xm:f>'Short Term Analysis List'!$B$16:$B$18</xm:f>
          </x14:formula1>
          <xm:sqref>B25</xm:sqref>
        </x14:dataValidation>
        <x14:dataValidation type="list" allowBlank="1" showInputMessage="1" showErrorMessage="1" xr:uid="{615B0733-4F79-4F62-8A7E-601E549D5073}">
          <x14:formula1>
            <xm:f>'Short Term Analysis List'!$B$20:$B$22</xm:f>
          </x14:formula1>
          <xm:sqref>B26</xm:sqref>
        </x14:dataValidation>
        <x14:dataValidation type="list" allowBlank="1" showInputMessage="1" showErrorMessage="1" xr:uid="{61EEE7E7-BE5B-45C3-BBF8-C606B2864DEA}">
          <x14:formula1>
            <xm:f>'Short Term Analysis List'!$B$26:$B$29</xm:f>
          </x14:formula1>
          <xm:sqref>B30</xm:sqref>
        </x14:dataValidation>
        <x14:dataValidation type="list" allowBlank="1" showInputMessage="1" showErrorMessage="1" xr:uid="{0393D5A3-EDD6-4EAD-BAE0-9A784142E478}">
          <x14:formula1>
            <xm:f>'Short Term Analysis List'!$B$32:$B$34</xm:f>
          </x14:formula1>
          <xm:sqref>B33</xm:sqref>
        </x14:dataValidation>
        <x14:dataValidation type="list" allowBlank="1" showInputMessage="1" showErrorMessage="1" xr:uid="{57511954-84BC-4D20-95FC-41F65FC5642D}">
          <x14:formula1>
            <xm:f>'Short Term Analysis List'!$B$37:$B$39</xm:f>
          </x14:formula1>
          <xm:sqref>B36</xm:sqref>
        </x14:dataValidation>
        <x14:dataValidation type="list" allowBlank="1" showInputMessage="1" showErrorMessage="1" xr:uid="{90DBC31F-3CDD-495F-8889-85C51138B4CD}">
          <x14:formula1>
            <xm:f>'Short Term Analysis List'!$B$42:$B$44</xm:f>
          </x14:formula1>
          <xm:sqref>B39</xm:sqref>
        </x14:dataValidation>
        <x14:dataValidation type="list" allowBlank="1" showInputMessage="1" showErrorMessage="1" xr:uid="{A8F94E97-664B-4C33-922D-FD912EB12EE6}">
          <x14:formula1>
            <xm:f>'Short Term Analysis List'!$B$48:$B$51</xm:f>
          </x14:formula1>
          <xm:sqref>B43</xm:sqref>
        </x14:dataValidation>
        <x14:dataValidation type="list" allowBlank="1" showInputMessage="1" showErrorMessage="1" xr:uid="{00671858-376B-43D6-B974-07A91B9FD45D}">
          <x14:formula1>
            <xm:f>'Short Term Analysis List'!$B$53:$B$55</xm:f>
          </x14:formula1>
          <xm:sqref>B44</xm:sqref>
        </x14:dataValidation>
        <x14:dataValidation type="list" allowBlank="1" showInputMessage="1" showErrorMessage="1" xr:uid="{D1882219-9D51-464A-B7FA-C0262DC4FEAD}">
          <x14:formula1>
            <xm:f>'Short Term Analysis List'!$B$59:$B$61</xm:f>
          </x14:formula1>
          <xm:sqref>B48</xm:sqref>
        </x14:dataValidation>
        <x14:dataValidation type="list" allowBlank="1" showInputMessage="1" showErrorMessage="1" xr:uid="{784E6C07-AEBD-4B81-8586-D4A1D9821124}">
          <x14:formula1>
            <xm:f>'Short Term Analysis List'!$B$63:$B$65</xm:f>
          </x14:formula1>
          <xm:sqref>B49</xm:sqref>
        </x14:dataValidation>
        <x14:dataValidation type="list" allowBlank="1" showInputMessage="1" showErrorMessage="1" xr:uid="{BF33A89D-E631-49A5-A6B7-21C8811D2C21}">
          <x14:formula1>
            <xm:f>'Short Term Analysis List'!$B$68:$B$71</xm:f>
          </x14:formula1>
          <xm:sqref>B52</xm:sqref>
        </x14:dataValidation>
        <x14:dataValidation type="list" allowBlank="1" showInputMessage="1" showErrorMessage="1" xr:uid="{12E7AD6B-335A-4509-8C44-62E332511E5C}">
          <x14:formula1>
            <xm:f>'Short Term Analysis List'!$B$73:$B$75</xm:f>
          </x14:formula1>
          <xm:sqref>B53</xm:sqref>
        </x14:dataValidation>
        <x14:dataValidation type="list" allowBlank="1" showInputMessage="1" showErrorMessage="1" xr:uid="{C6917AB7-402C-47BB-AFA0-D3D1C87220E0}">
          <x14:formula1>
            <xm:f>'Short Term Analysis List'!$B$77:$B$80</xm:f>
          </x14:formula1>
          <xm:sqref>B54</xm:sqref>
        </x14:dataValidation>
        <x14:dataValidation type="list" allowBlank="1" showInputMessage="1" showErrorMessage="1" xr:uid="{006F8FBC-FD20-4F62-BB2F-E56CB9B8E7A5}">
          <x14:formula1>
            <xm:f>'Short Term Analysis List'!$B$82:$B$85</xm:f>
          </x14:formula1>
          <xm:sqref>B55</xm:sqref>
        </x14:dataValidation>
        <x14:dataValidation type="list" allowBlank="1" showInputMessage="1" showErrorMessage="1" xr:uid="{7DDB2E17-08E5-4809-856E-031E54E7218E}">
          <x14:formula1>
            <xm:f>'Short Term Analysis List'!$B$88:$B$90</xm:f>
          </x14:formula1>
          <xm:sqref>B58</xm:sqref>
        </x14:dataValidation>
        <x14:dataValidation type="list" allowBlank="1" showInputMessage="1" showErrorMessage="1" xr:uid="{210F87C5-7794-4A86-8D82-F7ED3E275B65}">
          <x14:formula1>
            <xm:f>'Short Term Analysis List'!$B$92:$B$94</xm:f>
          </x14:formula1>
          <xm:sqref>B59</xm:sqref>
        </x14:dataValidation>
        <x14:dataValidation type="list" allowBlank="1" showInputMessage="1" showErrorMessage="1" xr:uid="{49640923-7463-4B96-8550-606EDF5337DD}">
          <x14:formula1>
            <xm:f>'Short Term Analysis List'!$B$97:$B$100</xm:f>
          </x14:formula1>
          <xm:sqref>B62</xm:sqref>
        </x14:dataValidation>
        <x14:dataValidation type="list" allowBlank="1" showInputMessage="1" showErrorMessage="1" xr:uid="{B383810F-D80F-4025-B6AF-AA104AE8F8CE}">
          <x14:formula1>
            <xm:f>'Short Term Analysis List'!$B$102:$B$105</xm:f>
          </x14:formula1>
          <xm:sqref>B63</xm:sqref>
        </x14:dataValidation>
        <x14:dataValidation type="list" allowBlank="1" showInputMessage="1" showErrorMessage="1" xr:uid="{7BA07D74-8036-4C26-B238-E9535DE5B63F}">
          <x14:formula1>
            <xm:f>'Short Term Analysis List'!$B$109:$B$111</xm:f>
          </x14:formula1>
          <xm:sqref>B67</xm:sqref>
        </x14:dataValidation>
        <x14:dataValidation type="list" allowBlank="1" showInputMessage="1" showErrorMessage="1" xr:uid="{0B5E08A0-D4A7-45ED-B6C6-4324FFA9E1F2}">
          <x14:formula1>
            <xm:f>'Short Term Analysis List'!$B$113:$B$115</xm:f>
          </x14:formula1>
          <xm:sqref>B68</xm:sqref>
        </x14:dataValidation>
        <x14:dataValidation type="list" allowBlank="1" showInputMessage="1" showErrorMessage="1" xr:uid="{5B005241-8CED-49CF-B113-A9566784CF93}">
          <x14:formula1>
            <xm:f>'Project Information List'!$B$49:$B$50</xm:f>
          </x14:formula1>
          <xm:sqref>B5:B6</xm:sqref>
        </x14:dataValidation>
        <x14:dataValidation type="list" allowBlank="1" showInputMessage="1" showErrorMessage="1" xr:uid="{183BA0DB-F78B-482D-AC09-80EA9B0E3827}">
          <x14:formula1>
            <xm:f>'Project Information List'!#REF!</xm:f>
          </x14:formula1>
          <xm:sqref>B4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C7B57-D8AA-4807-8DAE-483BFC469A42}">
  <dimension ref="A1:B117"/>
  <sheetViews>
    <sheetView topLeftCell="A89" workbookViewId="0">
      <selection activeCell="E102" sqref="E102"/>
    </sheetView>
  </sheetViews>
  <sheetFormatPr defaultColWidth="8.7109375" defaultRowHeight="15" x14ac:dyDescent="0.25"/>
  <cols>
    <col min="1" max="1" width="89.7109375" style="1" customWidth="1"/>
    <col min="2" max="2" width="20.85546875" style="1" customWidth="1"/>
    <col min="3" max="3" width="8.140625" style="1" bestFit="1" customWidth="1"/>
    <col min="4" max="4" width="10.140625" style="1" bestFit="1" customWidth="1"/>
    <col min="5" max="16384" width="8.7109375" style="1"/>
  </cols>
  <sheetData>
    <row r="1" spans="1:2" ht="22.5" thickTop="1" thickBot="1" x14ac:dyDescent="0.4">
      <c r="A1" s="155" t="s">
        <v>196</v>
      </c>
      <c r="B1" s="156"/>
    </row>
    <row r="2" spans="1:2" ht="16.5" thickTop="1" thickBot="1" x14ac:dyDescent="0.3">
      <c r="A2" s="159" t="s">
        <v>197</v>
      </c>
      <c r="B2" s="160"/>
    </row>
    <row r="3" spans="1:2" ht="15.75" thickTop="1" x14ac:dyDescent="0.25">
      <c r="A3" s="5" t="s">
        <v>198</v>
      </c>
      <c r="B3" s="62">
        <f>'Project Details'!B14</f>
        <v>20</v>
      </c>
    </row>
    <row r="4" spans="1:2" x14ac:dyDescent="0.25">
      <c r="A4" s="5" t="s">
        <v>124</v>
      </c>
      <c r="B4" s="62">
        <f>'Project Details'!B11</f>
        <v>20</v>
      </c>
    </row>
    <row r="5" spans="1:2" x14ac:dyDescent="0.25">
      <c r="A5" s="5" t="s">
        <v>128</v>
      </c>
      <c r="B5" s="62">
        <f>'Project Details'!B8</f>
        <v>20</v>
      </c>
    </row>
    <row r="6" spans="1:2" x14ac:dyDescent="0.25">
      <c r="A6" s="5" t="s">
        <v>132</v>
      </c>
      <c r="B6" s="62">
        <f>'Project Details'!B17</f>
        <v>20</v>
      </c>
    </row>
    <row r="7" spans="1:2" ht="15.75" thickBot="1" x14ac:dyDescent="0.3">
      <c r="A7" s="9" t="s">
        <v>136</v>
      </c>
      <c r="B7" s="61">
        <f>'Project Details'!B20</f>
        <v>20</v>
      </c>
    </row>
    <row r="8" spans="1:2" ht="16.5" thickTop="1" thickBot="1" x14ac:dyDescent="0.3">
      <c r="A8" s="159" t="s">
        <v>199</v>
      </c>
      <c r="B8" s="160"/>
    </row>
    <row r="9" spans="1:2" ht="27.6" customHeight="1" thickTop="1" thickBot="1" x14ac:dyDescent="0.3">
      <c r="A9" s="169" t="s">
        <v>200</v>
      </c>
      <c r="B9" s="170"/>
    </row>
    <row r="10" spans="1:2" ht="20.25" thickTop="1" thickBot="1" x14ac:dyDescent="0.35">
      <c r="A10" s="157" t="s">
        <v>158</v>
      </c>
      <c r="B10" s="158"/>
    </row>
    <row r="11" spans="1:2" ht="16.5" thickTop="1" thickBot="1" x14ac:dyDescent="0.3">
      <c r="A11" s="153" t="s">
        <v>159</v>
      </c>
      <c r="B11" s="154"/>
    </row>
    <row r="12" spans="1:2" ht="15.75" thickTop="1" x14ac:dyDescent="0.25">
      <c r="A12" s="5" t="s">
        <v>201</v>
      </c>
      <c r="B12" s="62" t="s">
        <v>164</v>
      </c>
    </row>
    <row r="13" spans="1:2" x14ac:dyDescent="0.25">
      <c r="A13" s="2"/>
      <c r="B13" s="62" t="s">
        <v>161</v>
      </c>
    </row>
    <row r="14" spans="1:2" x14ac:dyDescent="0.25">
      <c r="A14" s="2"/>
      <c r="B14" s="62" t="s">
        <v>202</v>
      </c>
    </row>
    <row r="15" spans="1:2" x14ac:dyDescent="0.25">
      <c r="A15" s="4" t="s">
        <v>165</v>
      </c>
      <c r="B15" s="62" t="s">
        <v>4</v>
      </c>
    </row>
    <row r="16" spans="1:2" x14ac:dyDescent="0.25">
      <c r="A16" s="5" t="s">
        <v>203</v>
      </c>
      <c r="B16" s="62" t="s">
        <v>164</v>
      </c>
    </row>
    <row r="17" spans="1:2" x14ac:dyDescent="0.25">
      <c r="A17" s="2"/>
      <c r="B17" s="62" t="s">
        <v>161</v>
      </c>
    </row>
    <row r="18" spans="1:2" x14ac:dyDescent="0.25">
      <c r="A18" s="2"/>
      <c r="B18" s="62" t="s">
        <v>202</v>
      </c>
    </row>
    <row r="19" spans="1:2" x14ac:dyDescent="0.25">
      <c r="A19" s="4" t="s">
        <v>165</v>
      </c>
      <c r="B19" s="62" t="s">
        <v>4</v>
      </c>
    </row>
    <row r="20" spans="1:2" x14ac:dyDescent="0.25">
      <c r="A20" s="5" t="s">
        <v>204</v>
      </c>
      <c r="B20" s="62" t="s">
        <v>164</v>
      </c>
    </row>
    <row r="21" spans="1:2" x14ac:dyDescent="0.25">
      <c r="A21" s="2"/>
      <c r="B21" s="62" t="s">
        <v>161</v>
      </c>
    </row>
    <row r="22" spans="1:2" x14ac:dyDescent="0.25">
      <c r="A22" s="2"/>
      <c r="B22" s="62" t="s">
        <v>202</v>
      </c>
    </row>
    <row r="23" spans="1:2" ht="15.75" thickBot="1" x14ac:dyDescent="0.3">
      <c r="A23" s="4" t="s">
        <v>165</v>
      </c>
      <c r="B23" s="61" t="s">
        <v>4</v>
      </c>
    </row>
    <row r="24" spans="1:2" ht="20.25" thickTop="1" thickBot="1" x14ac:dyDescent="0.35">
      <c r="A24" s="157" t="s">
        <v>166</v>
      </c>
      <c r="B24" s="158"/>
    </row>
    <row r="25" spans="1:2" ht="16.5" thickTop="1" thickBot="1" x14ac:dyDescent="0.3">
      <c r="A25" s="153" t="s">
        <v>167</v>
      </c>
      <c r="B25" s="154"/>
    </row>
    <row r="26" spans="1:2" ht="15.75" thickTop="1" x14ac:dyDescent="0.25">
      <c r="A26" s="5" t="s">
        <v>205</v>
      </c>
      <c r="B26" s="62" t="s">
        <v>206</v>
      </c>
    </row>
    <row r="27" spans="1:2" x14ac:dyDescent="0.25">
      <c r="A27" s="2"/>
      <c r="B27" s="62" t="s">
        <v>169</v>
      </c>
    </row>
    <row r="28" spans="1:2" x14ac:dyDescent="0.25">
      <c r="A28" s="2"/>
      <c r="B28" s="62" t="s">
        <v>207</v>
      </c>
    </row>
    <row r="29" spans="1:2" x14ac:dyDescent="0.25">
      <c r="A29" s="2"/>
      <c r="B29" s="62" t="s">
        <v>202</v>
      </c>
    </row>
    <row r="30" spans="1:2" ht="15.75" thickBot="1" x14ac:dyDescent="0.3">
      <c r="A30" s="4" t="s">
        <v>165</v>
      </c>
      <c r="B30" s="61" t="s">
        <v>4</v>
      </c>
    </row>
    <row r="31" spans="1:2" ht="16.5" thickTop="1" thickBot="1" x14ac:dyDescent="0.3">
      <c r="A31" s="153" t="s">
        <v>170</v>
      </c>
      <c r="B31" s="154"/>
    </row>
    <row r="32" spans="1:2" ht="15.75" thickTop="1" x14ac:dyDescent="0.25">
      <c r="A32" s="5" t="s">
        <v>208</v>
      </c>
      <c r="B32" s="62" t="s">
        <v>164</v>
      </c>
    </row>
    <row r="33" spans="1:2" x14ac:dyDescent="0.25">
      <c r="A33" s="2"/>
      <c r="B33" s="62" t="s">
        <v>161</v>
      </c>
    </row>
    <row r="34" spans="1:2" x14ac:dyDescent="0.25">
      <c r="A34" s="2"/>
      <c r="B34" s="62" t="s">
        <v>202</v>
      </c>
    </row>
    <row r="35" spans="1:2" ht="15.75" thickBot="1" x14ac:dyDescent="0.3">
      <c r="A35" s="4" t="s">
        <v>165</v>
      </c>
      <c r="B35" s="61" t="s">
        <v>4</v>
      </c>
    </row>
    <row r="36" spans="1:2" ht="16.5" thickTop="1" thickBot="1" x14ac:dyDescent="0.3">
      <c r="A36" s="153" t="s">
        <v>57</v>
      </c>
      <c r="B36" s="154"/>
    </row>
    <row r="37" spans="1:2" ht="15.75" thickTop="1" x14ac:dyDescent="0.25">
      <c r="A37" s="5" t="s">
        <v>209</v>
      </c>
      <c r="B37" s="62" t="s">
        <v>164</v>
      </c>
    </row>
    <row r="38" spans="1:2" x14ac:dyDescent="0.25">
      <c r="A38" s="2"/>
      <c r="B38" s="62" t="s">
        <v>161</v>
      </c>
    </row>
    <row r="39" spans="1:2" x14ac:dyDescent="0.25">
      <c r="A39" s="2"/>
      <c r="B39" s="62" t="s">
        <v>202</v>
      </c>
    </row>
    <row r="40" spans="1:2" ht="15.75" thickBot="1" x14ac:dyDescent="0.3">
      <c r="A40" s="4" t="s">
        <v>165</v>
      </c>
      <c r="B40" s="61" t="s">
        <v>4</v>
      </c>
    </row>
    <row r="41" spans="1:2" ht="16.5" thickTop="1" thickBot="1" x14ac:dyDescent="0.3">
      <c r="A41" s="153" t="s">
        <v>173</v>
      </c>
      <c r="B41" s="154"/>
    </row>
    <row r="42" spans="1:2" ht="15.75" thickTop="1" x14ac:dyDescent="0.25">
      <c r="A42" s="5" t="s">
        <v>210</v>
      </c>
      <c r="B42" s="62" t="s">
        <v>164</v>
      </c>
    </row>
    <row r="43" spans="1:2" x14ac:dyDescent="0.25">
      <c r="A43" s="2"/>
      <c r="B43" s="62" t="s">
        <v>161</v>
      </c>
    </row>
    <row r="44" spans="1:2" x14ac:dyDescent="0.25">
      <c r="A44" s="2"/>
      <c r="B44" s="62" t="s">
        <v>202</v>
      </c>
    </row>
    <row r="45" spans="1:2" ht="15.75" thickBot="1" x14ac:dyDescent="0.3">
      <c r="A45" s="4" t="s">
        <v>165</v>
      </c>
      <c r="B45" s="61" t="s">
        <v>4</v>
      </c>
    </row>
    <row r="46" spans="1:2" ht="20.25" thickTop="1" thickBot="1" x14ac:dyDescent="0.35">
      <c r="A46" s="157" t="s">
        <v>175</v>
      </c>
      <c r="B46" s="158"/>
    </row>
    <row r="47" spans="1:2" ht="16.5" thickTop="1" thickBot="1" x14ac:dyDescent="0.3">
      <c r="A47" s="153" t="s">
        <v>119</v>
      </c>
      <c r="B47" s="154"/>
    </row>
    <row r="48" spans="1:2" ht="15.75" thickTop="1" x14ac:dyDescent="0.25">
      <c r="A48" s="5" t="s">
        <v>211</v>
      </c>
      <c r="B48" s="62" t="s">
        <v>212</v>
      </c>
    </row>
    <row r="49" spans="1:2" x14ac:dyDescent="0.25">
      <c r="A49" s="2"/>
      <c r="B49" s="62" t="s">
        <v>213</v>
      </c>
    </row>
    <row r="50" spans="1:2" x14ac:dyDescent="0.25">
      <c r="A50" s="2"/>
      <c r="B50" s="62" t="s">
        <v>214</v>
      </c>
    </row>
    <row r="51" spans="1:2" x14ac:dyDescent="0.25">
      <c r="A51" s="2"/>
      <c r="B51" s="62" t="s">
        <v>202</v>
      </c>
    </row>
    <row r="52" spans="1:2" x14ac:dyDescent="0.25">
      <c r="A52" s="4" t="s">
        <v>165</v>
      </c>
      <c r="B52" s="62" t="s">
        <v>4</v>
      </c>
    </row>
    <row r="53" spans="1:2" x14ac:dyDescent="0.25">
      <c r="A53" s="5" t="s">
        <v>215</v>
      </c>
      <c r="B53" s="62" t="s">
        <v>164</v>
      </c>
    </row>
    <row r="54" spans="1:2" x14ac:dyDescent="0.25">
      <c r="A54" s="2"/>
      <c r="B54" s="62" t="s">
        <v>161</v>
      </c>
    </row>
    <row r="55" spans="1:2" x14ac:dyDescent="0.25">
      <c r="A55" s="2"/>
      <c r="B55" s="62" t="s">
        <v>202</v>
      </c>
    </row>
    <row r="56" spans="1:2" ht="15.75" thickBot="1" x14ac:dyDescent="0.3">
      <c r="A56" s="4" t="s">
        <v>165</v>
      </c>
      <c r="B56" s="61" t="s">
        <v>4</v>
      </c>
    </row>
    <row r="57" spans="1:2" ht="20.25" thickTop="1" thickBot="1" x14ac:dyDescent="0.35">
      <c r="A57" s="157" t="s">
        <v>132</v>
      </c>
      <c r="B57" s="158"/>
    </row>
    <row r="58" spans="1:2" ht="16.5" thickTop="1" thickBot="1" x14ac:dyDescent="0.3">
      <c r="A58" s="153" t="s">
        <v>178</v>
      </c>
      <c r="B58" s="154"/>
    </row>
    <row r="59" spans="1:2" ht="15.75" thickTop="1" x14ac:dyDescent="0.25">
      <c r="A59" s="5" t="s">
        <v>216</v>
      </c>
      <c r="B59" s="62" t="s">
        <v>164</v>
      </c>
    </row>
    <row r="60" spans="1:2" x14ac:dyDescent="0.25">
      <c r="A60" s="2"/>
      <c r="B60" s="62" t="s">
        <v>161</v>
      </c>
    </row>
    <row r="61" spans="1:2" x14ac:dyDescent="0.25">
      <c r="A61" s="2"/>
      <c r="B61" s="62" t="s">
        <v>202</v>
      </c>
    </row>
    <row r="62" spans="1:2" x14ac:dyDescent="0.25">
      <c r="A62" s="4" t="s">
        <v>165</v>
      </c>
      <c r="B62" s="62" t="s">
        <v>4</v>
      </c>
    </row>
    <row r="63" spans="1:2" x14ac:dyDescent="0.25">
      <c r="A63" s="5" t="s">
        <v>217</v>
      </c>
      <c r="B63" s="62" t="s">
        <v>164</v>
      </c>
    </row>
    <row r="64" spans="1:2" x14ac:dyDescent="0.25">
      <c r="A64" s="2"/>
      <c r="B64" s="62" t="s">
        <v>161</v>
      </c>
    </row>
    <row r="65" spans="1:2" x14ac:dyDescent="0.25">
      <c r="A65" s="2"/>
      <c r="B65" s="62" t="s">
        <v>202</v>
      </c>
    </row>
    <row r="66" spans="1:2" ht="15.75" thickBot="1" x14ac:dyDescent="0.3">
      <c r="A66" s="4" t="s">
        <v>165</v>
      </c>
      <c r="B66" s="62" t="s">
        <v>4</v>
      </c>
    </row>
    <row r="67" spans="1:2" ht="16.5" thickTop="1" thickBot="1" x14ac:dyDescent="0.3">
      <c r="A67" s="153" t="s">
        <v>181</v>
      </c>
      <c r="B67" s="154"/>
    </row>
    <row r="68" spans="1:2" ht="15.75" thickTop="1" x14ac:dyDescent="0.25">
      <c r="A68" s="5" t="s">
        <v>218</v>
      </c>
      <c r="B68" s="62" t="s">
        <v>219</v>
      </c>
    </row>
    <row r="69" spans="1:2" x14ac:dyDescent="0.25">
      <c r="A69" s="2"/>
      <c r="B69" s="62" t="s">
        <v>220</v>
      </c>
    </row>
    <row r="70" spans="1:2" x14ac:dyDescent="0.25">
      <c r="A70" s="2"/>
      <c r="B70" s="62" t="s">
        <v>221</v>
      </c>
    </row>
    <row r="71" spans="1:2" x14ac:dyDescent="0.25">
      <c r="A71" s="2"/>
      <c r="B71" s="62" t="s">
        <v>202</v>
      </c>
    </row>
    <row r="72" spans="1:2" x14ac:dyDescent="0.25">
      <c r="A72" s="4" t="s">
        <v>165</v>
      </c>
      <c r="B72" s="62" t="s">
        <v>4</v>
      </c>
    </row>
    <row r="73" spans="1:2" x14ac:dyDescent="0.25">
      <c r="A73" s="5" t="s">
        <v>222</v>
      </c>
      <c r="B73" s="62" t="s">
        <v>164</v>
      </c>
    </row>
    <row r="74" spans="1:2" x14ac:dyDescent="0.25">
      <c r="A74" s="2"/>
      <c r="B74" s="62" t="s">
        <v>161</v>
      </c>
    </row>
    <row r="75" spans="1:2" x14ac:dyDescent="0.25">
      <c r="A75" s="2"/>
      <c r="B75" s="62" t="s">
        <v>202</v>
      </c>
    </row>
    <row r="76" spans="1:2" x14ac:dyDescent="0.25">
      <c r="A76" s="4" t="s">
        <v>165</v>
      </c>
      <c r="B76" s="62" t="s">
        <v>4</v>
      </c>
    </row>
    <row r="77" spans="1:2" x14ac:dyDescent="0.25">
      <c r="A77" s="5" t="s">
        <v>223</v>
      </c>
      <c r="B77" s="62" t="s">
        <v>224</v>
      </c>
    </row>
    <row r="78" spans="1:2" x14ac:dyDescent="0.25">
      <c r="A78" s="2"/>
      <c r="B78" s="62" t="s">
        <v>225</v>
      </c>
    </row>
    <row r="79" spans="1:2" x14ac:dyDescent="0.25">
      <c r="A79" s="2"/>
      <c r="B79" s="62" t="s">
        <v>226</v>
      </c>
    </row>
    <row r="80" spans="1:2" x14ac:dyDescent="0.25">
      <c r="A80" s="2"/>
      <c r="B80" s="62" t="s">
        <v>202</v>
      </c>
    </row>
    <row r="81" spans="1:2" x14ac:dyDescent="0.25">
      <c r="A81" s="4" t="s">
        <v>165</v>
      </c>
      <c r="B81" s="62" t="s">
        <v>4</v>
      </c>
    </row>
    <row r="82" spans="1:2" x14ac:dyDescent="0.25">
      <c r="A82" s="5" t="s">
        <v>227</v>
      </c>
      <c r="B82" s="62" t="s">
        <v>228</v>
      </c>
    </row>
    <row r="83" spans="1:2" x14ac:dyDescent="0.25">
      <c r="A83" s="2"/>
      <c r="B83" s="62" t="s">
        <v>229</v>
      </c>
    </row>
    <row r="84" spans="1:2" x14ac:dyDescent="0.25">
      <c r="A84" s="2"/>
      <c r="B84" s="62" t="s">
        <v>230</v>
      </c>
    </row>
    <row r="85" spans="1:2" x14ac:dyDescent="0.25">
      <c r="A85" s="2"/>
      <c r="B85" s="62" t="s">
        <v>202</v>
      </c>
    </row>
    <row r="86" spans="1:2" ht="15.75" thickBot="1" x14ac:dyDescent="0.3">
      <c r="A86" s="6" t="s">
        <v>165</v>
      </c>
      <c r="B86" s="61" t="s">
        <v>4</v>
      </c>
    </row>
    <row r="87" spans="1:2" ht="16.5" thickTop="1" thickBot="1" x14ac:dyDescent="0.3">
      <c r="A87" s="153" t="s">
        <v>231</v>
      </c>
      <c r="B87" s="154"/>
    </row>
    <row r="88" spans="1:2" ht="15.75" thickTop="1" x14ac:dyDescent="0.25">
      <c r="A88" s="5" t="s">
        <v>232</v>
      </c>
      <c r="B88" s="62" t="s">
        <v>164</v>
      </c>
    </row>
    <row r="89" spans="1:2" x14ac:dyDescent="0.25">
      <c r="A89" s="2"/>
      <c r="B89" s="62" t="s">
        <v>161</v>
      </c>
    </row>
    <row r="90" spans="1:2" x14ac:dyDescent="0.25">
      <c r="A90" s="2"/>
      <c r="B90" s="62" t="s">
        <v>202</v>
      </c>
    </row>
    <row r="91" spans="1:2" x14ac:dyDescent="0.25">
      <c r="A91" s="4" t="s">
        <v>165</v>
      </c>
      <c r="B91" s="62" t="s">
        <v>4</v>
      </c>
    </row>
    <row r="92" spans="1:2" x14ac:dyDescent="0.25">
      <c r="A92" s="5" t="s">
        <v>233</v>
      </c>
      <c r="B92" s="62" t="s">
        <v>164</v>
      </c>
    </row>
    <row r="93" spans="1:2" x14ac:dyDescent="0.25">
      <c r="A93" s="2"/>
      <c r="B93" s="62" t="s">
        <v>161</v>
      </c>
    </row>
    <row r="94" spans="1:2" x14ac:dyDescent="0.25">
      <c r="A94" s="2"/>
      <c r="B94" s="62" t="s">
        <v>202</v>
      </c>
    </row>
    <row r="95" spans="1:2" ht="15.75" thickBot="1" x14ac:dyDescent="0.3">
      <c r="A95" s="4" t="s">
        <v>165</v>
      </c>
      <c r="B95" s="62" t="s">
        <v>4</v>
      </c>
    </row>
    <row r="96" spans="1:2" ht="16.5" thickTop="1" thickBot="1" x14ac:dyDescent="0.3">
      <c r="A96" s="153" t="s">
        <v>186</v>
      </c>
      <c r="B96" s="154"/>
    </row>
    <row r="97" spans="1:2" ht="15.75" thickTop="1" x14ac:dyDescent="0.25">
      <c r="A97" s="5" t="s">
        <v>234</v>
      </c>
      <c r="B97" s="62" t="s">
        <v>235</v>
      </c>
    </row>
    <row r="98" spans="1:2" x14ac:dyDescent="0.25">
      <c r="A98" s="2"/>
      <c r="B98" s="62" t="s">
        <v>236</v>
      </c>
    </row>
    <row r="99" spans="1:2" x14ac:dyDescent="0.25">
      <c r="A99" s="2"/>
      <c r="B99" s="62" t="s">
        <v>237</v>
      </c>
    </row>
    <row r="100" spans="1:2" x14ac:dyDescent="0.25">
      <c r="A100" s="2"/>
      <c r="B100" s="62" t="s">
        <v>202</v>
      </c>
    </row>
    <row r="101" spans="1:2" x14ac:dyDescent="0.25">
      <c r="A101" s="4" t="s">
        <v>165</v>
      </c>
      <c r="B101" s="62" t="s">
        <v>4</v>
      </c>
    </row>
    <row r="102" spans="1:2" x14ac:dyDescent="0.25">
      <c r="A102" s="5" t="s">
        <v>238</v>
      </c>
      <c r="B102" s="62" t="s">
        <v>239</v>
      </c>
    </row>
    <row r="103" spans="1:2" x14ac:dyDescent="0.25">
      <c r="A103" s="2"/>
      <c r="B103" s="62" t="s">
        <v>240</v>
      </c>
    </row>
    <row r="104" spans="1:2" x14ac:dyDescent="0.25">
      <c r="A104" s="2"/>
      <c r="B104" s="62" t="s">
        <v>241</v>
      </c>
    </row>
    <row r="105" spans="1:2" x14ac:dyDescent="0.25">
      <c r="A105" s="2"/>
      <c r="B105" s="62" t="s">
        <v>202</v>
      </c>
    </row>
    <row r="106" spans="1:2" ht="15.75" thickBot="1" x14ac:dyDescent="0.3">
      <c r="A106" s="6" t="s">
        <v>165</v>
      </c>
      <c r="B106" s="61" t="s">
        <v>4</v>
      </c>
    </row>
    <row r="107" spans="1:2" ht="20.25" thickTop="1" thickBot="1" x14ac:dyDescent="0.35">
      <c r="A107" s="157" t="s">
        <v>189</v>
      </c>
      <c r="B107" s="158"/>
    </row>
    <row r="108" spans="1:2" ht="16.5" thickTop="1" thickBot="1" x14ac:dyDescent="0.3">
      <c r="A108" s="153" t="s">
        <v>190</v>
      </c>
      <c r="B108" s="154"/>
    </row>
    <row r="109" spans="1:2" ht="15.75" thickTop="1" x14ac:dyDescent="0.25">
      <c r="A109" s="5" t="s">
        <v>242</v>
      </c>
      <c r="B109" s="62" t="s">
        <v>164</v>
      </c>
    </row>
    <row r="110" spans="1:2" x14ac:dyDescent="0.25">
      <c r="A110" s="2"/>
      <c r="B110" s="62" t="s">
        <v>161</v>
      </c>
    </row>
    <row r="111" spans="1:2" x14ac:dyDescent="0.25">
      <c r="A111" s="2"/>
      <c r="B111" s="62" t="s">
        <v>202</v>
      </c>
    </row>
    <row r="112" spans="1:2" x14ac:dyDescent="0.25">
      <c r="A112" s="4" t="s">
        <v>165</v>
      </c>
      <c r="B112" s="62" t="s">
        <v>4</v>
      </c>
    </row>
    <row r="113" spans="1:2" x14ac:dyDescent="0.25">
      <c r="A113" s="5" t="s">
        <v>243</v>
      </c>
      <c r="B113" s="62" t="s">
        <v>164</v>
      </c>
    </row>
    <row r="114" spans="1:2" x14ac:dyDescent="0.25">
      <c r="A114" s="2"/>
      <c r="B114" s="62" t="s">
        <v>161</v>
      </c>
    </row>
    <row r="115" spans="1:2" x14ac:dyDescent="0.25">
      <c r="A115" s="2"/>
      <c r="B115" s="62" t="s">
        <v>202</v>
      </c>
    </row>
    <row r="116" spans="1:2" ht="15.75" thickBot="1" x14ac:dyDescent="0.3">
      <c r="A116" s="6" t="s">
        <v>165</v>
      </c>
      <c r="B116" s="61" t="s">
        <v>4</v>
      </c>
    </row>
    <row r="117" spans="1:2" ht="15.75" thickTop="1" x14ac:dyDescent="0.25"/>
  </sheetData>
  <mergeCells count="20">
    <mergeCell ref="A46:B46"/>
    <mergeCell ref="A1:B1"/>
    <mergeCell ref="A2:B2"/>
    <mergeCell ref="A8:B8"/>
    <mergeCell ref="A9:B9"/>
    <mergeCell ref="A10:B10"/>
    <mergeCell ref="A11:B11"/>
    <mergeCell ref="A24:B24"/>
    <mergeCell ref="A25:B25"/>
    <mergeCell ref="A31:B31"/>
    <mergeCell ref="A36:B36"/>
    <mergeCell ref="A41:B41"/>
    <mergeCell ref="A107:B107"/>
    <mergeCell ref="A108:B108"/>
    <mergeCell ref="A47:B47"/>
    <mergeCell ref="A57:B57"/>
    <mergeCell ref="A58:B58"/>
    <mergeCell ref="A67:B67"/>
    <mergeCell ref="A87:B87"/>
    <mergeCell ref="A96:B9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5452A-A7EC-44FB-9890-A2993283BFF3}">
  <sheetPr>
    <pageSetUpPr fitToPage="1"/>
  </sheetPr>
  <dimension ref="A1:J25"/>
  <sheetViews>
    <sheetView topLeftCell="A11" workbookViewId="0"/>
  </sheetViews>
  <sheetFormatPr defaultColWidth="8.7109375" defaultRowHeight="15" x14ac:dyDescent="0.25"/>
  <cols>
    <col min="1" max="1" width="9.140625" style="1" bestFit="1" customWidth="1"/>
    <col min="2" max="2" width="50.5703125" style="1" customWidth="1"/>
    <col min="3" max="3" width="15.5703125" style="1" bestFit="1" customWidth="1"/>
    <col min="4" max="4" width="21.28515625" style="1" bestFit="1" customWidth="1"/>
    <col min="5" max="5" width="16.42578125" style="1" bestFit="1" customWidth="1"/>
    <col min="6" max="6" width="16.42578125" style="1" customWidth="1"/>
    <col min="7" max="16384" width="8.7109375" style="1"/>
  </cols>
  <sheetData>
    <row r="1" spans="1:6" ht="19.5" x14ac:dyDescent="0.3">
      <c r="A1" s="109" t="s">
        <v>244</v>
      </c>
      <c r="B1" s="110"/>
      <c r="C1" s="110"/>
      <c r="D1" s="110"/>
      <c r="E1" s="110"/>
      <c r="F1" s="110"/>
    </row>
    <row r="2" spans="1:6" ht="263.10000000000002" customHeight="1" x14ac:dyDescent="0.25">
      <c r="A2" s="110"/>
      <c r="B2" s="110"/>
      <c r="C2" s="110"/>
      <c r="D2" s="110"/>
      <c r="E2" s="110"/>
      <c r="F2" s="110"/>
    </row>
    <row r="3" spans="1:6" ht="30.75" thickBot="1" x14ac:dyDescent="0.3">
      <c r="A3" s="111" t="s">
        <v>245</v>
      </c>
      <c r="B3" s="112" t="s">
        <v>246</v>
      </c>
      <c r="C3" s="112" t="s">
        <v>247</v>
      </c>
      <c r="D3" s="112" t="s">
        <v>248</v>
      </c>
      <c r="E3" s="112" t="s">
        <v>249</v>
      </c>
      <c r="F3" s="113" t="s">
        <v>250</v>
      </c>
    </row>
    <row r="4" spans="1:6" ht="30.75" thickBot="1" x14ac:dyDescent="0.3">
      <c r="A4" s="67" t="s">
        <v>128</v>
      </c>
      <c r="B4" s="34" t="s">
        <v>251</v>
      </c>
      <c r="C4" s="49">
        <f>IF('Project Details'!$B$24='Scoring Key (For Reference)'!$E$2, 'Scoring Key (For Reference)'!$K$2,IF('Project Details'!$B$24='Scoring Key (For Reference)'!$E$3, 'Scoring Key (For Reference)'!$K$3, IF('Project Details'!$B$24='Scoring Key (For Reference)'!$E$4, 'Scoring Key (For Reference)'!$K$4)))</f>
        <v>60</v>
      </c>
      <c r="D4" s="49">
        <f>IF('Project Details'!$B$24='Scoring Key (For Reference)'!$E$2, 'Scoring Key (For Reference)'!$L$2,IF('Project Details'!$B$24='Scoring Key (For Reference)'!$E$3, 'Scoring Key (For Reference)'!$L$3, IF('Project Details'!$B$24='Scoring Key (For Reference)'!$E$4, 'Scoring Key (For Reference)'!$L$4)))</f>
        <v>60</v>
      </c>
      <c r="E4" s="49">
        <f>IF('Project Details'!$B$24='Scoring Key (For Reference)'!$E$2, 'Scoring Key (For Reference)'!$M$2,IF('Project Details'!$B$24='Scoring Key (For Reference)'!$E$3, 'Scoring Key (For Reference)'!$M$3, IF('Project Details'!$B$24='Scoring Key (For Reference)'!$E$4, 'Scoring Key (For Reference)'!$M$4)))</f>
        <v>60</v>
      </c>
      <c r="F4" s="68">
        <f>IF('Project Details'!$B$24='Scoring Key (For Reference)'!$E$2, 'Scoring Key (For Reference)'!$N$2,IF('Project Details'!$B$24='Scoring Key (For Reference)'!$E$3, 'Scoring Key (For Reference)'!$N$3, IF('Project Details'!$B$24='Scoring Key (For Reference)'!$E$4, 'Scoring Key (For Reference)'!$N$4)))</f>
        <v>60</v>
      </c>
    </row>
    <row r="5" spans="1:6" ht="30.75" thickBot="1" x14ac:dyDescent="0.3">
      <c r="A5" s="67" t="s">
        <v>128</v>
      </c>
      <c r="B5" s="34" t="s">
        <v>252</v>
      </c>
      <c r="C5" s="49">
        <f>IF('Project Details'!$B$25='Scoring Key (For Reference)'!$E$5, 'Scoring Key (For Reference)'!$K$5,IF('Project Details'!$B$25='Scoring Key (For Reference)'!$E$6, 'Scoring Key (For Reference)'!$K$6, IF('Project Details'!$B$25='Scoring Key (For Reference)'!$E$7, 'Scoring Key (For Reference)'!$K$7)))</f>
        <v>40</v>
      </c>
      <c r="D5" s="49">
        <f>IF('Project Details'!$B$25='Scoring Key (For Reference)'!$E$5, 'Scoring Key (For Reference)'!$L$5,IF('Project Details'!$B$25='Scoring Key (For Reference)'!$E$6, 'Scoring Key (For Reference)'!$L$6, IF('Project Details'!$B$25='Scoring Key (For Reference)'!$E$7, 'Scoring Key (For Reference)'!$L$7)))</f>
        <v>20</v>
      </c>
      <c r="E5" s="49">
        <f>IF('Project Details'!$B$25='Scoring Key (For Reference)'!$E$5, 'Scoring Key (For Reference)'!$M$5,IF('Project Details'!$B$25='Scoring Key (For Reference)'!$E$6, 'Scoring Key (For Reference)'!$M$6, IF('Project Details'!$B$25='Scoring Key (For Reference)'!$E$7, 'Scoring Key (For Reference)'!$M$7)))</f>
        <v>20</v>
      </c>
      <c r="F5" s="68">
        <f>IF('Project Details'!$B$25='Scoring Key (For Reference)'!$E$5, 'Scoring Key (For Reference)'!$N$5,IF('Project Details'!$B$25='Scoring Key (For Reference)'!$E$6, 'Scoring Key (For Reference)'!$N$6, IF('Project Details'!$B$25='Scoring Key (For Reference)'!$E$7, 'Scoring Key (For Reference)'!$N$7)))</f>
        <v>20</v>
      </c>
    </row>
    <row r="6" spans="1:6" ht="15.75" thickBot="1" x14ac:dyDescent="0.3">
      <c r="A6" s="67" t="s">
        <v>128</v>
      </c>
      <c r="B6" s="34" t="s">
        <v>253</v>
      </c>
      <c r="C6" s="49">
        <f>IF('Project Details'!$B$26='Scoring Key (For Reference)'!$E$8, 'Scoring Key (For Reference)'!$K$8,IF('Project Details'!$B$26='Scoring Key (For Reference)'!$E$9, 'Scoring Key (For Reference)'!$K$9, IF('Project Details'!$B$26='Scoring Key (For Reference)'!$E$10, 'Scoring Key (For Reference)'!$K$10)))</f>
        <v>120</v>
      </c>
      <c r="D6" s="49">
        <f>IF('Project Details'!$B$26='Scoring Key (For Reference)'!$E$8, 'Scoring Key (For Reference)'!$L$8,IF('Project Details'!$B$26='Scoring Key (For Reference)'!$E$9, 'Scoring Key (For Reference)'!$L$9, IF('Project Details'!$B$26='Scoring Key (For Reference)'!$E$10, 'Scoring Key (For Reference)'!$L$10)))</f>
        <v>80</v>
      </c>
      <c r="E6" s="49">
        <f>IF('Project Details'!$B$26='Scoring Key (For Reference)'!$E$8, 'Scoring Key (For Reference)'!$M$8,IF('Project Details'!$B$26='Scoring Key (For Reference)'!$E$9, 'Scoring Key (For Reference)'!$M$9, IF('Project Details'!$B$26='Scoring Key (For Reference)'!$E$10, 'Scoring Key (For Reference)'!$M$10)))</f>
        <v>40</v>
      </c>
      <c r="F6" s="68">
        <f>IF('Project Details'!$B$26='Scoring Key (For Reference)'!$E$8, 'Scoring Key (For Reference)'!$N$8,IF('Project Details'!$B$26='Scoring Key (For Reference)'!$E$9, 'Scoring Key (For Reference)'!$N$9, IF('Project Details'!$B$26='Scoring Key (For Reference)'!$E$10, 'Scoring Key (For Reference)'!$N$10)))</f>
        <v>80</v>
      </c>
    </row>
    <row r="7" spans="1:6" ht="45.75" thickBot="1" x14ac:dyDescent="0.3">
      <c r="A7" s="67" t="s">
        <v>124</v>
      </c>
      <c r="B7" s="34" t="s">
        <v>254</v>
      </c>
      <c r="C7" s="49">
        <f>IF('Project Details'!$B$30='Scoring Key (For Reference)'!$E$11, 'Scoring Key (For Reference)'!$K$11,IF('Project Details'!$B$30='Scoring Key (For Reference)'!$E$12, 'Scoring Key (For Reference)'!$K$12, IF('Project Details'!$B$30='Scoring Key (For Reference)'!$E$13, 'Scoring Key (For Reference)'!$K$13, IF('Project Details'!$B$30='Scoring Key (For Reference)'!$E$14, 'Scoring Key (For Reference)'!$K$14))))</f>
        <v>40</v>
      </c>
      <c r="D7" s="49">
        <f>IF('Project Details'!$B$30='Scoring Key (For Reference)'!$E$11, 'Scoring Key (For Reference)'!$L$11,IF('Project Details'!$B$30='Scoring Key (For Reference)'!$E$12, 'Scoring Key (For Reference)'!$L$12, IF('Project Details'!$B$30='Scoring Key (For Reference)'!$E$13, 'Scoring Key (For Reference)'!$L$13, IF('Project Details'!$B$30='Scoring Key (For Reference)'!$E$14, 'Scoring Key (For Reference)'!$L$14))))</f>
        <v>80</v>
      </c>
      <c r="E7" s="49">
        <f>IF('Project Details'!$B$30='Scoring Key (For Reference)'!$E$11, 'Scoring Key (For Reference)'!$M$11,IF('Project Details'!$B$30='Scoring Key (For Reference)'!$E$12, 'Scoring Key (For Reference)'!$M$12, IF('Project Details'!$B$30='Scoring Key (For Reference)'!$E$13, 'Scoring Key (For Reference)'!$M$13, IF('Project Details'!$B$30='Scoring Key (For Reference)'!$E$14, 'Scoring Key (For Reference)'!$M$14))))</f>
        <v>80</v>
      </c>
      <c r="F7" s="68">
        <f>IF('Project Details'!$B$30='Scoring Key (For Reference)'!$E$11, 'Scoring Key (For Reference)'!$N$11,IF('Project Details'!$B$30='Scoring Key (For Reference)'!$E$12, 'Scoring Key (For Reference)'!$N$12, IF('Project Details'!$B$30='Scoring Key (For Reference)'!$E$13, 'Scoring Key (For Reference)'!$N$13, IF('Project Details'!$B$30='Scoring Key (For Reference)'!$E$14, 'Scoring Key (For Reference)'!$N$14))))</f>
        <v>80</v>
      </c>
    </row>
    <row r="8" spans="1:6" ht="30.75" thickBot="1" x14ac:dyDescent="0.3">
      <c r="A8" s="67" t="s">
        <v>124</v>
      </c>
      <c r="B8" s="34" t="s">
        <v>255</v>
      </c>
      <c r="C8" s="49" t="b">
        <f>IF('Project Details'!$B$33='Scoring Key (For Reference)'!$E$15, 'Scoring Key (For Reference)'!$K$15,IF('Project Details'!$B$33='Scoring Key (For Reference)'!$E$16, 'Scoring Key (For Reference)'!$K$16, IF('Project Details'!$B$33='Scoring Key (For Reference)'!$E$17, 'Scoring Key (For Reference)'!$K$17)))</f>
        <v>0</v>
      </c>
      <c r="D8" s="49" t="b">
        <f>IF('Project Details'!$B$33='Scoring Key (For Reference)'!$E$15, 'Scoring Key (For Reference)'!$L$15,IF('Project Details'!$B$33='Scoring Key (For Reference)'!$E$16, 'Scoring Key (For Reference)'!$L$16, IF('Project Details'!$B$33='Scoring Key (For Reference)'!$E$17, 'Scoring Key (For Reference)'!$L$17)))</f>
        <v>0</v>
      </c>
      <c r="E8" s="49" t="b">
        <f>IF('Project Details'!$B$33='Scoring Key (For Reference)'!$E$15, 'Scoring Key (For Reference)'!$M$15,IF('Project Details'!$B$33='Scoring Key (For Reference)'!$E$16, 'Scoring Key (For Reference)'!$M$16, IF('Project Details'!$B$33='Scoring Key (For Reference)'!$E$17, 'Scoring Key (For Reference)'!$M$17)))</f>
        <v>0</v>
      </c>
      <c r="F8" s="68" t="b">
        <f>IF('Project Details'!$B$33='Scoring Key (For Reference)'!$E$15, 'Scoring Key (For Reference)'!$N$15,IF('Project Details'!$B$33='Scoring Key (For Reference)'!$E$16, 'Scoring Key (For Reference)'!$N$16, IF('Project Details'!$B$33='Scoring Key (For Reference)'!$E$17, 'Scoring Key (For Reference)'!$N$17)))</f>
        <v>0</v>
      </c>
    </row>
    <row r="9" spans="1:6" ht="15.75" thickBot="1" x14ac:dyDescent="0.3">
      <c r="A9" s="67" t="s">
        <v>124</v>
      </c>
      <c r="B9" s="34" t="s">
        <v>256</v>
      </c>
      <c r="C9" s="49" t="b">
        <f>IF('Project Details'!$B$36='Scoring Key (For Reference)'!$E$18, 'Scoring Key (For Reference)'!$K$18,IF('Project Details'!$B$36='Scoring Key (For Reference)'!$E$19, 'Scoring Key (For Reference)'!$K$19, IF('Project Details'!$B$36='Scoring Key (For Reference)'!$E$20, 'Scoring Key (For Reference)'!$K$20)))</f>
        <v>0</v>
      </c>
      <c r="D9" s="49" t="b">
        <f>IF('Project Details'!$B$36='Scoring Key (For Reference)'!$E$18, 'Scoring Key (For Reference)'!$L$18,IF('Project Details'!$B$36='Scoring Key (For Reference)'!$E$19, 'Scoring Key (For Reference)'!$L$19, IF('Project Details'!$B$36='Scoring Key (For Reference)'!$E$20, 'Scoring Key (For Reference)'!$L$20)))</f>
        <v>0</v>
      </c>
      <c r="E9" s="49" t="b">
        <f>IF('Project Details'!$B$36='Scoring Key (For Reference)'!$E$18, 'Scoring Key (For Reference)'!$M$18,IF('Project Details'!$B$36='Scoring Key (For Reference)'!$E$19, 'Scoring Key (For Reference)'!$M$19, IF('Project Details'!$B$36='Scoring Key (For Reference)'!$E$20, 'Scoring Key (For Reference)'!$M$20)))</f>
        <v>0</v>
      </c>
      <c r="F9" s="68" t="b">
        <f>IF('Project Details'!$B$36='Scoring Key (For Reference)'!$E$18, 'Scoring Key (For Reference)'!$N$18,IF('Project Details'!$B$36='Scoring Key (For Reference)'!$E$19, 'Scoring Key (For Reference)'!$N$19, IF('Project Details'!$B$36='Scoring Key (For Reference)'!$E$20, 'Scoring Key (For Reference)'!$N$20)))</f>
        <v>0</v>
      </c>
    </row>
    <row r="10" spans="1:6" ht="30.75" thickBot="1" x14ac:dyDescent="0.3">
      <c r="A10" s="67" t="s">
        <v>124</v>
      </c>
      <c r="B10" s="34" t="s">
        <v>257</v>
      </c>
      <c r="C10" s="49" t="b">
        <f>IF('Project Details'!$B$39='Scoring Key (For Reference)'!$E$21, 'Scoring Key (For Reference)'!$K$21,IF('Project Details'!$B$39='Scoring Key (For Reference)'!$E$22, 'Scoring Key (For Reference)'!$K$22, IF('Project Details'!$B$39='Scoring Key (For Reference)'!$E$23, 'Scoring Key (For Reference)'!$K$23)))</f>
        <v>0</v>
      </c>
      <c r="D10" s="49" t="b">
        <f>IF('Project Details'!$B$39='Scoring Key (For Reference)'!$E$21, 'Scoring Key (For Reference)'!$L$21,IF('Project Details'!$B$39='Scoring Key (For Reference)'!$E$22, 'Scoring Key (For Reference)'!$L$22, IF('Project Details'!$B$39='Scoring Key (For Reference)'!$E$23, 'Scoring Key (For Reference)'!$L$23)))</f>
        <v>0</v>
      </c>
      <c r="E10" s="49" t="b">
        <f>IF('Project Details'!$B$39='Scoring Key (For Reference)'!$E$21, 'Scoring Key (For Reference)'!$M$21,IF('Project Details'!$B$39='Scoring Key (For Reference)'!$E$22, 'Scoring Key (For Reference)'!$M$22, IF('Project Details'!$B$39='Scoring Key (For Reference)'!$E$23, 'Scoring Key (For Reference)'!$M$23)))</f>
        <v>0</v>
      </c>
      <c r="F10" s="68" t="b">
        <f>IF('Project Details'!$B$39='Scoring Key (For Reference)'!$E$21, 'Scoring Key (For Reference)'!$N$21,IF('Project Details'!$B$39='Scoring Key (For Reference)'!$E$22, 'Scoring Key (For Reference)'!$N$22, IF('Project Details'!$B$39='Scoring Key (For Reference)'!$E$23, 'Scoring Key (For Reference)'!$N$23)))</f>
        <v>0</v>
      </c>
    </row>
    <row r="11" spans="1:6" ht="30.75" thickBot="1" x14ac:dyDescent="0.3">
      <c r="A11" s="67" t="s">
        <v>119</v>
      </c>
      <c r="B11" s="34" t="s">
        <v>258</v>
      </c>
      <c r="C11" s="49" t="b">
        <f>IF('Project Details'!$B$43='Scoring Key (For Reference)'!$E$24, 'Scoring Key (For Reference)'!$K$24,IF('Project Details'!$B$43='Scoring Key (For Reference)'!$E$25, 'Scoring Key (For Reference)'!$K$25, IF('Project Details'!$B$43='Scoring Key (For Reference)'!$E$26, 'Scoring Key (For Reference)'!$K$26, IF('Project Details'!$B$43='Scoring Key (For Reference)'!$E$27, 'Scoring Key (For Reference)'!$K$27))))</f>
        <v>0</v>
      </c>
      <c r="D11" s="49" t="b">
        <f>IF('Project Details'!$B$43='Scoring Key (For Reference)'!$E$24, 'Scoring Key (For Reference)'!$L$24,IF('Project Details'!$B$43='Scoring Key (For Reference)'!$E$25, 'Scoring Key (For Reference)'!$L$25, IF('Project Details'!$B$43='Scoring Key (For Reference)'!$E$26, 'Scoring Key (For Reference)'!$L$26, IF('Project Details'!$B$43='Scoring Key (For Reference)'!$E$27, 'Scoring Key (For Reference)'!$L$27))))</f>
        <v>0</v>
      </c>
      <c r="E11" s="49" t="b">
        <f>IF('Project Details'!$B$43='Scoring Key (For Reference)'!$E$24, 'Scoring Key (For Reference)'!$M$24,IF('Project Details'!$B$43='Scoring Key (For Reference)'!$E$25, 'Scoring Key (For Reference)'!$M$25, IF('Project Details'!$B$43='Scoring Key (For Reference)'!$E$26, 'Scoring Key (For Reference)'!$M$26, IF('Project Details'!$B$43='Scoring Key (For Reference)'!$E$27, 'Scoring Key (For Reference)'!$M$27))))</f>
        <v>0</v>
      </c>
      <c r="F11" s="68" t="b">
        <f>IF('Project Details'!$B$43='Scoring Key (For Reference)'!$E$24, 'Scoring Key (For Reference)'!$N$24,IF('Project Details'!$B$43='Scoring Key (For Reference)'!$E$25, 'Scoring Key (For Reference)'!$N$25, IF('Project Details'!$B$43='Scoring Key (For Reference)'!$E$26, 'Scoring Key (For Reference)'!$N$26, IF('Project Details'!$B$43='Scoring Key (For Reference)'!$E$27, 'Scoring Key (For Reference)'!$N$27))))</f>
        <v>0</v>
      </c>
    </row>
    <row r="12" spans="1:6" ht="30.75" thickBot="1" x14ac:dyDescent="0.3">
      <c r="A12" s="67" t="s">
        <v>119</v>
      </c>
      <c r="B12" s="34" t="s">
        <v>259</v>
      </c>
      <c r="C12" s="49" t="b">
        <f>IF('Project Details'!$B$44='Scoring Key (For Reference)'!$E$28, 'Scoring Key (For Reference)'!$K$28,IF('Project Details'!$B$44='Scoring Key (For Reference)'!$E$29, 'Scoring Key (For Reference)'!$K$29, IF('Project Details'!$B$44='Scoring Key (For Reference)'!$E$30, 'Scoring Key (For Reference)'!$K$30)))</f>
        <v>0</v>
      </c>
      <c r="D12" s="49" t="b">
        <f>IF('Project Details'!$B$44='Scoring Key (For Reference)'!$E$28, 'Scoring Key (For Reference)'!$L$28,IF('Project Details'!$B$44='Scoring Key (For Reference)'!$E$29, 'Scoring Key (For Reference)'!$L$29, IF('Project Details'!$B$44='Scoring Key (For Reference)'!$E$30, 'Scoring Key (For Reference)'!$L$30)))</f>
        <v>0</v>
      </c>
      <c r="E12" s="49" t="b">
        <f>IF('Project Details'!$B$44='Scoring Key (For Reference)'!$E$28, 'Scoring Key (For Reference)'!$M$28,IF('Project Details'!$B$44='Scoring Key (For Reference)'!$E$29, 'Scoring Key (For Reference)'!$M$29, IF('Project Details'!$B$44='Scoring Key (For Reference)'!$E$30, 'Scoring Key (For Reference)'!$M$30)))</f>
        <v>0</v>
      </c>
      <c r="F12" s="68" t="b">
        <f>IF('Project Details'!$B$44='Scoring Key (For Reference)'!$E$28, 'Scoring Key (For Reference)'!$N$28,IF('Project Details'!$B$44='Scoring Key (For Reference)'!$E$29, 'Scoring Key (For Reference)'!$N$29, IF('Project Details'!$B$44='Scoring Key (For Reference)'!$E$30, 'Scoring Key (For Reference)'!$N$30)))</f>
        <v>0</v>
      </c>
    </row>
    <row r="13" spans="1:6" ht="45.75" thickBot="1" x14ac:dyDescent="0.3">
      <c r="A13" s="67" t="s">
        <v>132</v>
      </c>
      <c r="B13" s="34" t="s">
        <v>260</v>
      </c>
      <c r="C13" s="49" t="b">
        <f>IF('Project Details'!$B$48='Scoring Key (For Reference)'!$E$31, 'Scoring Key (For Reference)'!$K$31,IF('Project Details'!$B$48='Scoring Key (For Reference)'!$E$32, 'Scoring Key (For Reference)'!$K$32, IF('Project Details'!$B$48='Scoring Key (For Reference)'!$E$33, 'Scoring Key (For Reference)'!$K$33)))</f>
        <v>0</v>
      </c>
      <c r="D13" s="49" t="b">
        <f>IF('Project Details'!$B$48='Scoring Key (For Reference)'!$E$31, 'Scoring Key (For Reference)'!$L$31,IF('Project Details'!$B$48='Scoring Key (For Reference)'!$E$32, 'Scoring Key (For Reference)'!$L$32, IF('Project Details'!$B$48='Scoring Key (For Reference)'!$E$33, 'Scoring Key (For Reference)'!$L$33)))</f>
        <v>0</v>
      </c>
      <c r="E13" s="49" t="b">
        <f>IF('Project Details'!$B$48='Scoring Key (For Reference)'!$E$31, 'Scoring Key (For Reference)'!$M$31,IF('Project Details'!$B$48='Scoring Key (For Reference)'!$E$32, 'Scoring Key (For Reference)'!$M$32, IF('Project Details'!$B$48='Scoring Key (For Reference)'!$E$33, 'Scoring Key (For Reference)'!$M$33)))</f>
        <v>0</v>
      </c>
      <c r="F13" s="68" t="b">
        <f>IF('Project Details'!$B$48='Scoring Key (For Reference)'!$E$31, 'Scoring Key (For Reference)'!$N$31,IF('Project Details'!$B$48='Scoring Key (For Reference)'!$E$32, 'Scoring Key (For Reference)'!$N$32, IF('Project Details'!$B$48='Scoring Key (For Reference)'!$E$33, 'Scoring Key (For Reference)'!$N$33)))</f>
        <v>0</v>
      </c>
    </row>
    <row r="14" spans="1:6" ht="30.75" thickBot="1" x14ac:dyDescent="0.3">
      <c r="A14" s="67" t="s">
        <v>132</v>
      </c>
      <c r="B14" s="34" t="s">
        <v>261</v>
      </c>
      <c r="C14" s="49" t="b">
        <f>IF('Project Details'!$B$49='Scoring Key (For Reference)'!$E$34, 'Scoring Key (For Reference)'!$K$34,IF('Project Details'!$B$49='Scoring Key (For Reference)'!$E$35, 'Scoring Key (For Reference)'!$K$35, IF('Project Details'!$B$49='Scoring Key (For Reference)'!$E$36, 'Scoring Key (For Reference)'!$K$36)))</f>
        <v>0</v>
      </c>
      <c r="D14" s="49" t="b">
        <f>IF('Project Details'!$B$49='Scoring Key (For Reference)'!$E$34, 'Scoring Key (For Reference)'!$L$34,IF('Project Details'!$B$49='Scoring Key (For Reference)'!$E$35, 'Scoring Key (For Reference)'!$L$35, IF('Project Details'!$B$49='Scoring Key (For Reference)'!$E$36, 'Scoring Key (For Reference)'!$L$36)))</f>
        <v>0</v>
      </c>
      <c r="E14" s="49" t="b">
        <f>IF('Project Details'!$B$49='Scoring Key (For Reference)'!$E$34, 'Scoring Key (For Reference)'!$M$34,IF('Project Details'!$B$49='Scoring Key (For Reference)'!$E$35, 'Scoring Key (For Reference)'!$M$35, IF('Project Details'!$B$49='Scoring Key (For Reference)'!$E$36, 'Scoring Key (For Reference)'!$M$36)))</f>
        <v>0</v>
      </c>
      <c r="F14" s="68" t="b">
        <f>IF('Project Details'!$B$49='Scoring Key (For Reference)'!$E$34, 'Scoring Key (For Reference)'!$N$34,IF('Project Details'!$B$49='Scoring Key (For Reference)'!$E$35, 'Scoring Key (For Reference)'!$N$35, IF('Project Details'!$B$49='Scoring Key (For Reference)'!$E$36, 'Scoring Key (For Reference)'!$N$36)))</f>
        <v>0</v>
      </c>
    </row>
    <row r="15" spans="1:6" ht="15.75" thickBot="1" x14ac:dyDescent="0.3">
      <c r="A15" s="67" t="s">
        <v>132</v>
      </c>
      <c r="B15" s="34" t="s">
        <v>262</v>
      </c>
      <c r="C15" s="49" t="b">
        <f>IF('Project Details'!$B$52='Scoring Key (For Reference)'!$E$37, 'Scoring Key (For Reference)'!$K$37,IF('Project Details'!$B$52='Scoring Key (For Reference)'!$E$38, 'Scoring Key (For Reference)'!$K$38, IF('Project Details'!$B$52='Scoring Key (For Reference)'!$E$39, 'Scoring Key (For Reference)'!$K$39, IF('Project Details'!$B$52='Scoring Key (For Reference)'!$E$40, 'Scoring Key (For Reference)'!$K$40))))</f>
        <v>0</v>
      </c>
      <c r="D15" s="49" t="b">
        <f>IF('Project Details'!$B$52='Scoring Key (For Reference)'!$E$37, 'Scoring Key (For Reference)'!$L$37,IF('Project Details'!$B$52='Scoring Key (For Reference)'!$E$38, 'Scoring Key (For Reference)'!$L$38, IF('Project Details'!$B$52='Scoring Key (For Reference)'!$E$39, 'Scoring Key (For Reference)'!$L$39, IF('Project Details'!$B$52='Scoring Key (For Reference)'!$E$40, 'Scoring Key (For Reference)'!$L$40))))</f>
        <v>0</v>
      </c>
      <c r="E15" s="49" t="b">
        <f>IF('Project Details'!$B$52='Scoring Key (For Reference)'!$E$37, 'Scoring Key (For Reference)'!$M$37,IF('Project Details'!$B$52='Scoring Key (For Reference)'!$E$38, 'Scoring Key (For Reference)'!$M$38, IF('Project Details'!$B$52='Scoring Key (For Reference)'!$E$39, 'Scoring Key (For Reference)'!$M$39, IF('Project Details'!$B$52='Scoring Key (For Reference)'!$E$40, 'Scoring Key (For Reference)'!$M$40))))</f>
        <v>0</v>
      </c>
      <c r="F15" s="68" t="b">
        <f>IF('Project Details'!$B$52='Scoring Key (For Reference)'!$E$37, 'Scoring Key (For Reference)'!$N$37,IF('Project Details'!$B$52='Scoring Key (For Reference)'!$E$38, 'Scoring Key (For Reference)'!$N$38, IF('Project Details'!$B$52='Scoring Key (For Reference)'!$E$39, 'Scoring Key (For Reference)'!$N$39, IF('Project Details'!$B$52='Scoring Key (For Reference)'!$E$40, 'Scoring Key (For Reference)'!$N$40))))</f>
        <v>0</v>
      </c>
    </row>
    <row r="16" spans="1:6" ht="45.75" thickBot="1" x14ac:dyDescent="0.3">
      <c r="A16" s="67" t="s">
        <v>132</v>
      </c>
      <c r="B16" s="34" t="s">
        <v>263</v>
      </c>
      <c r="C16" s="49" t="b">
        <f>IF('Project Details'!$B$53='Scoring Key (For Reference)'!$E$41, 'Scoring Key (For Reference)'!$K$41,IF('Project Details'!$B$53='Scoring Key (For Reference)'!$E$42, 'Scoring Key (For Reference)'!$K$42, IF('Project Details'!$B$53='Scoring Key (For Reference)'!$E$43, 'Scoring Key (For Reference)'!$K$43)))</f>
        <v>0</v>
      </c>
      <c r="D16" s="49" t="b">
        <f>IF('Project Details'!$B$53='Scoring Key (For Reference)'!$E$41, 'Scoring Key (For Reference)'!$L$41,IF('Project Details'!$B$53='Scoring Key (For Reference)'!$E$3, 'Scoring Key (For Reference)'!$L$3, IF('Project Details'!$B$53='Scoring Key (For Reference)'!$E$43, 'Scoring Key (For Reference)'!$L$43)))</f>
        <v>0</v>
      </c>
      <c r="E16" s="49" t="b">
        <f>IF('Project Details'!$B$53='Scoring Key (For Reference)'!$E$41, 'Scoring Key (For Reference)'!$M$41,IF('Project Details'!$B$53='Scoring Key (For Reference)'!$E$3, 'Scoring Key (For Reference)'!$M$3, IF('Project Details'!$B$53='Scoring Key (For Reference)'!$E$43, 'Scoring Key (For Reference)'!$M$43)))</f>
        <v>0</v>
      </c>
      <c r="F16" s="68" t="b">
        <f>IF('Project Details'!$B$53='Scoring Key (For Reference)'!$E$41, 'Scoring Key (For Reference)'!$N$41,IF('Project Details'!$B$53='Scoring Key (For Reference)'!$E$3, 'Scoring Key (For Reference)'!$N$3, IF('Project Details'!$B$53='Scoring Key (For Reference)'!$E$43, 'Scoring Key (For Reference)'!$N$43)))</f>
        <v>0</v>
      </c>
    </row>
    <row r="17" spans="1:10" ht="30.75" thickBot="1" x14ac:dyDescent="0.3">
      <c r="A17" s="67" t="s">
        <v>132</v>
      </c>
      <c r="B17" s="34" t="s">
        <v>264</v>
      </c>
      <c r="C17" s="49" t="b">
        <f>IF('Project Details'!$B$54='Scoring Key (For Reference)'!$E$44, 'Scoring Key (For Reference)'!$K$44,IF('Project Details'!$B$54='Scoring Key (For Reference)'!$E$45, 'Scoring Key (For Reference)'!$K$45, IF('Project Details'!$B$54='Scoring Key (For Reference)'!$E$46, 'Scoring Key (For Reference)'!$K$46, IF('Project Details'!$B$54='Scoring Key (For Reference)'!$E$47, 'Scoring Key (For Reference)'!$K$47))))</f>
        <v>0</v>
      </c>
      <c r="D17" s="49" t="b">
        <f>IF('Project Details'!$B$54='Scoring Key (For Reference)'!$E$44, 'Scoring Key (For Reference)'!$L$44,IF('Project Details'!$B$54='Scoring Key (For Reference)'!$E$45, 'Scoring Key (For Reference)'!$L$45, IF('Project Details'!$B$54='Scoring Key (For Reference)'!$E$46, 'Scoring Key (For Reference)'!$L$46, IF('Project Details'!$B$54='Scoring Key (For Reference)'!$E$47, 'Scoring Key (For Reference)'!$L$47))))</f>
        <v>0</v>
      </c>
      <c r="E17" s="49" t="b">
        <f>IF('Project Details'!$B$54='Scoring Key (For Reference)'!$E$44, 'Scoring Key (For Reference)'!$M$44,IF('Project Details'!$B$54='Scoring Key (For Reference)'!$E$45, 'Scoring Key (For Reference)'!$M$45, IF('Project Details'!$B$54='Scoring Key (For Reference)'!$E$46, 'Scoring Key (For Reference)'!$M$46, IF('Project Details'!$B$54='Scoring Key (For Reference)'!$E$47, 'Scoring Key (For Reference)'!$M$47))))</f>
        <v>0</v>
      </c>
      <c r="F17" s="68" t="b">
        <f>IF('Project Details'!$B$54='Scoring Key (For Reference)'!$E$44, 'Scoring Key (For Reference)'!$N$44,IF('Project Details'!$B$54='Scoring Key (For Reference)'!$E$45, 'Scoring Key (For Reference)'!$N$45, IF('Project Details'!$B$54='Scoring Key (For Reference)'!$E$46, 'Scoring Key (For Reference)'!$N$46, IF('Project Details'!$B$54='Scoring Key (For Reference)'!$E$47, 'Scoring Key (For Reference)'!$N$47))))</f>
        <v>0</v>
      </c>
    </row>
    <row r="18" spans="1:10" ht="30.75" thickBot="1" x14ac:dyDescent="0.3">
      <c r="A18" s="67" t="s">
        <v>132</v>
      </c>
      <c r="B18" s="34" t="s">
        <v>265</v>
      </c>
      <c r="C18" s="49" t="b">
        <f>IF('Project Details'!$B$55='Scoring Key (For Reference)'!$E$48, 'Scoring Key (For Reference)'!$K$48,IF('Project Details'!$B$55='Scoring Key (For Reference)'!$E$49, 'Scoring Key (For Reference)'!$K$49, IF('Project Details'!$B$55='Scoring Key (For Reference)'!$E$50, 'Scoring Key (For Reference)'!$K$50, IF('Project Details'!$B$55='Scoring Key (For Reference)'!$E$51, 'Scoring Key (For Reference)'!$K$51))))</f>
        <v>0</v>
      </c>
      <c r="D18" s="49" t="b">
        <f>IF('Project Details'!$B$55='Scoring Key (For Reference)'!$E$48, 'Scoring Key (For Reference)'!$L$48,IF('Project Details'!$B$55='Scoring Key (For Reference)'!$E$49, 'Scoring Key (For Reference)'!$L$49, IF('Project Details'!$B$55='Scoring Key (For Reference)'!$E$50, 'Scoring Key (For Reference)'!$L$50, IF('Project Details'!$B$55='Scoring Key (For Reference)'!$E$51, 'Scoring Key (For Reference)'!$L$51))))</f>
        <v>0</v>
      </c>
      <c r="E18" s="49" t="b">
        <f>IF('Project Details'!$B$55='Scoring Key (For Reference)'!$E$48, 'Scoring Key (For Reference)'!$M$48,IF('Project Details'!$B$55='Scoring Key (For Reference)'!$E$49, 'Scoring Key (For Reference)'!$M$49, IF('Project Details'!$B$55='Scoring Key (For Reference)'!$E$50, 'Scoring Key (For Reference)'!$M$50, IF('Project Details'!$B$55='Scoring Key (For Reference)'!$E$51, 'Scoring Key (For Reference)'!$M$51))))</f>
        <v>0</v>
      </c>
      <c r="F18" s="68" t="b">
        <f>IF('Project Details'!$B$55='Scoring Key (For Reference)'!$E$48, 'Scoring Key (For Reference)'!$N$48,IF('Project Details'!$B$55='Scoring Key (For Reference)'!$E$49, 'Scoring Key (For Reference)'!$N$49, IF('Project Details'!$B$55='Scoring Key (For Reference)'!$E$50, 'Scoring Key (For Reference)'!$N$50, IF('Project Details'!$B$55='Scoring Key (For Reference)'!$E$51, 'Scoring Key (For Reference)'!$N$51))))</f>
        <v>0</v>
      </c>
    </row>
    <row r="19" spans="1:10" ht="30.75" thickBot="1" x14ac:dyDescent="0.3">
      <c r="A19" s="67" t="s">
        <v>132</v>
      </c>
      <c r="B19" s="34" t="s">
        <v>266</v>
      </c>
      <c r="C19" s="49" t="b">
        <f>IF('Project Details'!$B$58='Scoring Key (For Reference)'!$E$52, 'Scoring Key (For Reference)'!$K$52,IF('Project Details'!$B$58='Scoring Key (For Reference)'!$E$53, 'Scoring Key (For Reference)'!$K$53, IF('Project Details'!$B$58='Scoring Key (For Reference)'!$E$54, 'Scoring Key (For Reference)'!$K$54)))</f>
        <v>0</v>
      </c>
      <c r="D19" s="49" t="b">
        <f>IF('Project Details'!$B$58='Scoring Key (For Reference)'!$E$52, 'Scoring Key (For Reference)'!$L$52,IF('Project Details'!$B$58='Scoring Key (For Reference)'!$E$53, 'Scoring Key (For Reference)'!$L$53, IF('Project Details'!$B$58='Scoring Key (For Reference)'!$E$54, 'Scoring Key (For Reference)'!$L$54)))</f>
        <v>0</v>
      </c>
      <c r="E19" s="49" t="b">
        <f>IF('Project Details'!$B$58='Scoring Key (For Reference)'!$E$52, 'Scoring Key (For Reference)'!$M$52,IF('Project Details'!$B$58='Scoring Key (For Reference)'!$E$53, 'Scoring Key (For Reference)'!$M$53, IF('Project Details'!$B$58='Scoring Key (For Reference)'!$E$54, 'Scoring Key (For Reference)'!$M$54)))</f>
        <v>0</v>
      </c>
      <c r="F19" s="68" t="b">
        <f>IF('Project Details'!$B$58='Scoring Key (For Reference)'!$E$52, 'Scoring Key (For Reference)'!$N$52,IF('Project Details'!$B$58='Scoring Key (For Reference)'!$E$53, 'Scoring Key (For Reference)'!$N$53, IF('Project Details'!$B$58='Scoring Key (For Reference)'!$E$4, 'Scoring Key (For Reference)'!$N$54)))</f>
        <v>0</v>
      </c>
    </row>
    <row r="20" spans="1:10" ht="30.75" thickBot="1" x14ac:dyDescent="0.3">
      <c r="A20" s="67" t="s">
        <v>132</v>
      </c>
      <c r="B20" s="34" t="s">
        <v>267</v>
      </c>
      <c r="C20" s="49" t="b">
        <f>IF('Project Details'!$B$59='Scoring Key (For Reference)'!$E$55, 'Scoring Key (For Reference)'!$K$55,IF('Project Details'!$B$59='Scoring Key (For Reference)'!$E$56, 'Scoring Key (For Reference)'!$K$56, IF('Project Details'!$B$59='Scoring Key (For Reference)'!$E$57, 'Scoring Key (For Reference)'!$K$57)))</f>
        <v>0</v>
      </c>
      <c r="D20" s="49" t="b">
        <f>IF('Project Details'!$B$59='Scoring Key (For Reference)'!$E$55, 'Scoring Key (For Reference)'!$L$55,IF('Project Details'!$B$59='Scoring Key (For Reference)'!$E$56, 'Scoring Key (For Reference)'!$L$56, IF('Project Details'!$B$59='Scoring Key (For Reference)'!$E$57, 'Scoring Key (For Reference)'!$L$57)))</f>
        <v>0</v>
      </c>
      <c r="E20" s="49" t="b">
        <f>IF('Project Details'!$B$59='Scoring Key (For Reference)'!$E$55, 'Scoring Key (For Reference)'!$M$55,IF('Project Details'!$B$59='Scoring Key (For Reference)'!$E$56, 'Scoring Key (For Reference)'!$M$56, IF('Project Details'!$B$59='Scoring Key (For Reference)'!$E$57, 'Scoring Key (For Reference)'!$M$57)))</f>
        <v>0</v>
      </c>
      <c r="F20" s="68" t="b">
        <f>IF('Project Details'!$B$59='Scoring Key (For Reference)'!$E$55, 'Scoring Key (For Reference)'!$N$55,IF('Project Details'!$B$59='Scoring Key (For Reference)'!$E$56, 'Scoring Key (For Reference)'!$N$56, IF('Project Details'!$B$59='Scoring Key (For Reference)'!$E$57, 'Scoring Key (For Reference)'!$N$57)))</f>
        <v>0</v>
      </c>
    </row>
    <row r="21" spans="1:10" ht="30.75" thickBot="1" x14ac:dyDescent="0.3">
      <c r="A21" s="67" t="s">
        <v>132</v>
      </c>
      <c r="B21" s="34" t="s">
        <v>268</v>
      </c>
      <c r="C21" s="49" t="b">
        <f>IF('Project Details'!$B$62='Scoring Key (For Reference)'!$E$58, 'Scoring Key (For Reference)'!$K$58,IF('Project Details'!$B$62='Scoring Key (For Reference)'!$E$59, 'Scoring Key (For Reference)'!$K$59, IF('Project Details'!$B$62='Scoring Key (For Reference)'!$E$60, 'Scoring Key (For Reference)'!$K$60, IF('Project Details'!$B$62='Scoring Key (For Reference)'!$E$61, 'Scoring Key (For Reference)'!$K$61))))</f>
        <v>0</v>
      </c>
      <c r="D21" s="49" t="b">
        <f>IF('Project Details'!$B$62='Scoring Key (For Reference)'!$E$58, 'Scoring Key (For Reference)'!$L$58,IF('Project Details'!$B$62='Scoring Key (For Reference)'!$E$59, 'Scoring Key (For Reference)'!$L$59, IF('Project Details'!$B$62='Scoring Key (For Reference)'!$E$60, 'Scoring Key (For Reference)'!$L$60, IF('Project Details'!$B$62='Scoring Key (For Reference)'!$E$61, 'Scoring Key (For Reference)'!$L$61))))</f>
        <v>0</v>
      </c>
      <c r="E21" s="49" t="b">
        <f>IF('Project Details'!$B$62='Scoring Key (For Reference)'!$E$58, 'Scoring Key (For Reference)'!$M$58,IF('Project Details'!$B$62='Scoring Key (For Reference)'!$E$59, 'Scoring Key (For Reference)'!$M$59, IF('Project Details'!$B$62='Scoring Key (For Reference)'!$E$60, 'Scoring Key (For Reference)'!$M$60, IF('Project Details'!$B$62='Scoring Key (For Reference)'!$E$61, 'Scoring Key (For Reference)'!$M$61))))</f>
        <v>0</v>
      </c>
      <c r="F21" s="68" t="b">
        <f>IF('Project Details'!$B$62='Scoring Key (For Reference)'!$E$58, 'Scoring Key (For Reference)'!$N$58,IF('Project Details'!$B$62='Scoring Key (For Reference)'!$E$59, 'Scoring Key (For Reference)'!$N$59, IF('Project Details'!$B$62='Scoring Key (For Reference)'!$E$60, 'Scoring Key (For Reference)'!$N$60, IF('Project Details'!$B$62='Scoring Key (For Reference)'!$E$61, 'Scoring Key (For Reference)'!$N$61))))</f>
        <v>0</v>
      </c>
    </row>
    <row r="22" spans="1:10" ht="15.75" thickBot="1" x14ac:dyDescent="0.3">
      <c r="A22" s="67" t="s">
        <v>132</v>
      </c>
      <c r="B22" s="34" t="s">
        <v>269</v>
      </c>
      <c r="C22" s="49" t="b">
        <f>IF('Project Details'!$B$63='Scoring Key (For Reference)'!$E$62, 'Scoring Key (For Reference)'!$K$62,IF('Project Details'!$B$63='Scoring Key (For Reference)'!$E$63, 'Scoring Key (For Reference)'!$K$63, IF('Project Details'!$B$63='Scoring Key (For Reference)'!$E$64, 'Scoring Key (For Reference)'!$K$64, IF('Project Details'!$B$63='Scoring Key (For Reference)'!$E$65, 'Scoring Key (For Reference)'!$K$65))))</f>
        <v>0</v>
      </c>
      <c r="D22" s="49" t="b">
        <f>IF('Project Details'!$B$63='Scoring Key (For Reference)'!$E$62, 'Scoring Key (For Reference)'!$L$62,IF('Project Details'!$B$63='Scoring Key (For Reference)'!$E$63, 'Scoring Key (For Reference)'!$L$63, IF('Project Details'!$B$63='Scoring Key (For Reference)'!$E$64, 'Scoring Key (For Reference)'!$L$64, IF('Project Details'!$B$63='Scoring Key (For Reference)'!$E$65, 'Scoring Key (For Reference)'!$L$65))))</f>
        <v>0</v>
      </c>
      <c r="E22" s="49" t="b">
        <f>IF('Project Details'!$B$63='Scoring Key (For Reference)'!$E$62, 'Scoring Key (For Reference)'!$M$62,IF('Project Details'!$B$63='Scoring Key (For Reference)'!$E$63, 'Scoring Key (For Reference)'!$M$63, IF('Project Details'!$B$63='Scoring Key (For Reference)'!$E$64, 'Scoring Key (For Reference)'!$M$64, IF('Project Details'!$B$63='Scoring Key (For Reference)'!$E$65, 'Scoring Key (For Reference)'!$M$65))))</f>
        <v>0</v>
      </c>
      <c r="F22" s="68" t="b">
        <f>IF('Project Details'!$B$63='Scoring Key (For Reference)'!$E$62, 'Scoring Key (For Reference)'!$N$62,IF('Project Details'!$B$63='Scoring Key (For Reference)'!$E$63, 'Scoring Key (For Reference)'!$N$63, IF('Project Details'!$B$63='Scoring Key (For Reference)'!$E$64, 'Scoring Key (For Reference)'!$N$64, IF('Project Details'!$B$63='Scoring Key (For Reference)'!$E$65, 'Scoring Key (For Reference)'!$N$65))))</f>
        <v>0</v>
      </c>
    </row>
    <row r="23" spans="1:10" ht="15.75" thickBot="1" x14ac:dyDescent="0.3">
      <c r="A23" s="67" t="s">
        <v>155</v>
      </c>
      <c r="B23" s="34" t="s">
        <v>270</v>
      </c>
      <c r="C23" s="49" t="b">
        <f>IF('Project Details'!$B$67='Scoring Key (For Reference)'!$E$66, 'Scoring Key (For Reference)'!$K$66,IF('Project Details'!$B$67='Scoring Key (For Reference)'!$E$67, 'Scoring Key (For Reference)'!$K$67, IF('Project Details'!$B$67='Scoring Key (For Reference)'!$E$68, 'Scoring Key (For Reference)'!$K$68)))</f>
        <v>0</v>
      </c>
      <c r="D23" s="49" t="b">
        <f>IF('Project Details'!$B$67='Scoring Key (For Reference)'!$E$66, 'Scoring Key (For Reference)'!$L$66,IF('Project Details'!$B$67='Scoring Key (For Reference)'!$E$67, 'Scoring Key (For Reference)'!$L$67, IF('Project Details'!$B$67='Scoring Key (For Reference)'!$E$68, 'Scoring Key (For Reference)'!$L$68)))</f>
        <v>0</v>
      </c>
      <c r="E23" s="49" t="b">
        <f>IF('Project Details'!$B$67='Scoring Key (For Reference)'!$E$66, 'Scoring Key (For Reference)'!$M$66,IF('Project Details'!$B$67='Scoring Key (For Reference)'!$E$67, 'Scoring Key (For Reference)'!$M$67, IF('Project Details'!$B$67='Scoring Key (For Reference)'!$E$68, 'Scoring Key (For Reference)'!$M$68)))</f>
        <v>0</v>
      </c>
      <c r="F23" s="68" t="b">
        <f>IF('Project Details'!$B$67='Scoring Key (For Reference)'!$E$66, 'Scoring Key (For Reference)'!$N$66,IF('Project Details'!$B$67='Scoring Key (For Reference)'!$E$67, 'Scoring Key (For Reference)'!$N$67, IF('Project Details'!$B$67='Scoring Key (For Reference)'!$E$68, 'Scoring Key (For Reference)'!$N$68)))</f>
        <v>0</v>
      </c>
    </row>
    <row r="24" spans="1:10" ht="30.75" thickBot="1" x14ac:dyDescent="0.3">
      <c r="A24" s="67" t="s">
        <v>155</v>
      </c>
      <c r="B24" s="34" t="s">
        <v>271</v>
      </c>
      <c r="C24" s="49" t="b">
        <f>IF('Project Details'!$B$68='Scoring Key (For Reference)'!$E$69, 'Scoring Key (For Reference)'!$K$69,IF('Project Details'!$B$68='Scoring Key (For Reference)'!$E$70, 'Scoring Key (For Reference)'!$K$70, IF('Project Details'!$B$68='Scoring Key (For Reference)'!$E$71, 'Scoring Key (For Reference)'!$K$71)))</f>
        <v>0</v>
      </c>
      <c r="D24" s="49" t="b">
        <f>IF('Project Details'!$B$68='Scoring Key (For Reference)'!$E$69, 'Scoring Key (For Reference)'!$L$69,IF('Project Details'!$B$68='Scoring Key (For Reference)'!$E$70, 'Scoring Key (For Reference)'!$L$70, IF('Project Details'!$B$68='Scoring Key (For Reference)'!$E$71, 'Scoring Key (For Reference)'!$L$71)))</f>
        <v>0</v>
      </c>
      <c r="E24" s="49" t="b">
        <f>IF('Project Details'!$B$68='Scoring Key (For Reference)'!$E$69, 'Scoring Key (For Reference)'!$M$69,IF('Project Details'!$B$68='Scoring Key (For Reference)'!$E$70, 'Scoring Key (For Reference)'!$M$70, IF('Project Details'!$B$68='Scoring Key (For Reference)'!$E$71, 'Scoring Key (For Reference)'!$M$71)))</f>
        <v>0</v>
      </c>
      <c r="F24" s="68" t="b">
        <f>IF('Project Details'!$B$68='Scoring Key (For Reference)'!$E$69, 'Scoring Key (For Reference)'!$N$69,IF('Project Details'!$B$68='Scoring Key (For Reference)'!$E$70, 'Scoring Key (For Reference)'!$N$70, IF('Project Details'!$B$68='Scoring Key (For Reference)'!$E$71, 'Scoring Key (For Reference)'!$N$71)))</f>
        <v>0</v>
      </c>
    </row>
    <row r="25" spans="1:10" x14ac:dyDescent="0.25">
      <c r="A25" s="69"/>
      <c r="B25" s="70" t="s">
        <v>272</v>
      </c>
      <c r="C25" s="71">
        <f>SUM(C4:C24)</f>
        <v>260</v>
      </c>
      <c r="D25" s="71">
        <f>SUM(D4:D24)</f>
        <v>240</v>
      </c>
      <c r="E25" s="71">
        <f>SUM(E4:E24)</f>
        <v>200</v>
      </c>
      <c r="F25" s="72">
        <f>SUM(F4:F24)</f>
        <v>240</v>
      </c>
      <c r="J25" s="53"/>
    </row>
  </sheetData>
  <pageMargins left="0.7" right="0.7" top="0.75" bottom="0.75" header="0.3" footer="0.3"/>
  <pageSetup scale="74" fitToHeight="2" orientation="landscape" horizontalDpi="1200" verticalDpi="1200"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36D22-D710-4176-8BA4-D8BF26E37C23}">
  <sheetPr>
    <pageSetUpPr fitToPage="1"/>
  </sheetPr>
  <dimension ref="A1:F25"/>
  <sheetViews>
    <sheetView workbookViewId="0"/>
  </sheetViews>
  <sheetFormatPr defaultColWidth="8.7109375" defaultRowHeight="15" x14ac:dyDescent="0.25"/>
  <cols>
    <col min="1" max="1" width="9.140625" style="1" bestFit="1" customWidth="1"/>
    <col min="2" max="2" width="50.5703125" style="1" customWidth="1"/>
    <col min="3" max="3" width="15.5703125" style="1" bestFit="1" customWidth="1"/>
    <col min="4" max="4" width="21.28515625" style="1" bestFit="1" customWidth="1"/>
    <col min="5" max="5" width="16.42578125" style="1" bestFit="1" customWidth="1"/>
    <col min="6" max="6" width="16.42578125" style="1" customWidth="1"/>
    <col min="7" max="16384" width="8.7109375" style="1"/>
  </cols>
  <sheetData>
    <row r="1" spans="1:6" ht="19.5" x14ac:dyDescent="0.3">
      <c r="A1" s="109" t="s">
        <v>273</v>
      </c>
      <c r="B1" s="110"/>
      <c r="C1" s="110"/>
      <c r="D1" s="110"/>
      <c r="E1" s="110"/>
      <c r="F1" s="110"/>
    </row>
    <row r="2" spans="1:6" ht="263.10000000000002" customHeight="1" x14ac:dyDescent="0.25"/>
    <row r="3" spans="1:6" ht="30.75" thickBot="1" x14ac:dyDescent="0.3">
      <c r="A3" s="111" t="s">
        <v>245</v>
      </c>
      <c r="B3" s="112" t="s">
        <v>246</v>
      </c>
      <c r="C3" s="112" t="s">
        <v>274</v>
      </c>
      <c r="D3" s="112" t="s">
        <v>275</v>
      </c>
      <c r="E3" s="112" t="s">
        <v>276</v>
      </c>
      <c r="F3" s="113" t="s">
        <v>250</v>
      </c>
    </row>
    <row r="4" spans="1:6" ht="30.75" thickBot="1" x14ac:dyDescent="0.3">
      <c r="A4" s="67" t="s">
        <v>128</v>
      </c>
      <c r="B4" s="34" t="s">
        <v>251</v>
      </c>
      <c r="C4" s="49">
        <f>IF('Project Details'!$B$24='Scoring Key (For Reference)'!$E$2, 'Scoring Key (For Reference)'!$O$2,IF('Project Details'!$B$24='Scoring Key (For Reference)'!$E$3, 'Scoring Key (For Reference)'!$O$3, IF('Project Details'!$B$24='Scoring Key (For Reference)'!$E$4, 'Scoring Key (For Reference)'!$O$4)))</f>
        <v>0.60000000000000009</v>
      </c>
      <c r="D4" s="49">
        <f>IF('Project Details'!$B$24='Scoring Key (For Reference)'!$E$2, 'Scoring Key (For Reference)'!$P$2,IF('Project Details'!$B$24='Scoring Key (For Reference)'!$E$3, 'Scoring Key (For Reference)'!$P$3, IF('Project Details'!$B$24='Scoring Key (For Reference)'!$E$4, 'Scoring Key (For Reference)'!$P$4)))</f>
        <v>0.60000000000000009</v>
      </c>
      <c r="E4" s="49">
        <f>IF('Project Details'!$B$24='Scoring Key (For Reference)'!$E$2, 'Scoring Key (For Reference)'!$Q$2,IF('Project Details'!$B$24='Scoring Key (For Reference)'!$E$3, 'Scoring Key (For Reference)'!$Q$3, IF('Project Details'!$B$24='Scoring Key (For Reference)'!$E$4, 'Scoring Key (For Reference)'!$Q$4)))</f>
        <v>0.60000000000000009</v>
      </c>
      <c r="F4" s="68">
        <f>IF('Project Details'!$B$24='Scoring Key (For Reference)'!$E$2, 'Scoring Key (For Reference)'!$R$2,IF('Project Details'!$B$24='Scoring Key (For Reference)'!$E$3, 'Scoring Key (For Reference)'!$R$3, IF('Project Details'!$B$24='Scoring Key (For Reference)'!$E$4, 'Scoring Key (For Reference)'!$R$4)))</f>
        <v>0.60000000000000009</v>
      </c>
    </row>
    <row r="5" spans="1:6" ht="30.75" thickBot="1" x14ac:dyDescent="0.3">
      <c r="A5" s="67" t="s">
        <v>128</v>
      </c>
      <c r="B5" s="34" t="s">
        <v>252</v>
      </c>
      <c r="C5" s="49">
        <f>IF('Project Details'!$B$25='Scoring Key (For Reference)'!$E$5, 'Scoring Key (For Reference)'!$O$5,IF('Project Details'!$B$25='Scoring Key (For Reference)'!$E$6, 'Scoring Key (For Reference)'!$O$6, IF('Project Details'!$B$25='Scoring Key (For Reference)'!$E$7, 'Scoring Key (For Reference)'!$O$7)))</f>
        <v>0.4</v>
      </c>
      <c r="D5" s="49">
        <f>IF('Project Details'!$B$25='Scoring Key (For Reference)'!$E$5, 'Scoring Key (For Reference)'!$P$5,IF('Project Details'!$B$25='Scoring Key (For Reference)'!$E$6, 'Scoring Key (For Reference)'!$P$6, IF('Project Details'!$B$25='Scoring Key (For Reference)'!$E$7, 'Scoring Key (For Reference)'!$P$7)))</f>
        <v>0.2</v>
      </c>
      <c r="E5" s="49">
        <f>IF('Project Details'!$B$25='Scoring Key (For Reference)'!$E$5, 'Scoring Key (For Reference)'!$Q$5,IF('Project Details'!$B$25='Scoring Key (For Reference)'!$E$6, 'Scoring Key (For Reference)'!$Q$6, IF('Project Details'!$B$25='Scoring Key (For Reference)'!$E$7, 'Scoring Key (For Reference)'!$Q$7)))</f>
        <v>0.2</v>
      </c>
      <c r="F5" s="68">
        <f>IF('Project Details'!$B$25='Scoring Key (For Reference)'!$E$5, 'Scoring Key (For Reference)'!$R$5,IF('Project Details'!$B$25='Scoring Key (For Reference)'!$E$6, 'Scoring Key (For Reference)'!$R$6, IF('Project Details'!$B$25='Scoring Key (For Reference)'!$E$7, 'Scoring Key (For Reference)'!$R$7)))</f>
        <v>0.2</v>
      </c>
    </row>
    <row r="6" spans="1:6" ht="15.75" thickBot="1" x14ac:dyDescent="0.3">
      <c r="A6" s="67" t="s">
        <v>128</v>
      </c>
      <c r="B6" s="34" t="s">
        <v>253</v>
      </c>
      <c r="C6" s="49">
        <f>IF('Project Details'!$B$26='Scoring Key (For Reference)'!$E$8, 'Scoring Key (For Reference)'!$O$8,IF('Project Details'!$B$26='Scoring Key (For Reference)'!$E$9, 'Scoring Key (For Reference)'!$O$9, IF('Project Details'!$B$26='Scoring Key (For Reference)'!$E$10, 'Scoring Key (For Reference)'!$O$10)))</f>
        <v>1.2000000000000002</v>
      </c>
      <c r="D6" s="49">
        <f>IF('Project Details'!$B$26='Scoring Key (For Reference)'!$E$8, 'Scoring Key (For Reference)'!$P$8,IF('Project Details'!$B$26='Scoring Key (For Reference)'!$E$9, 'Scoring Key (For Reference)'!$P$9, IF('Project Details'!$B$26='Scoring Key (For Reference)'!$E$10, 'Scoring Key (For Reference)'!$P$10)))</f>
        <v>0.8</v>
      </c>
      <c r="E6" s="49">
        <f>IF('Project Details'!$B$26='Scoring Key (For Reference)'!$E$8, 'Scoring Key (For Reference)'!$Q$8,IF('Project Details'!$B$26='Scoring Key (For Reference)'!$E$9, 'Scoring Key (For Reference)'!$Q$9, IF('Project Details'!$B$26='Scoring Key (For Reference)'!$E$10, 'Scoring Key (For Reference)'!$Q$10)))</f>
        <v>0.4</v>
      </c>
      <c r="F6" s="68">
        <f>IF('Project Details'!$B$26='Scoring Key (For Reference)'!$E$8, 'Scoring Key (For Reference)'!$R$8,IF('Project Details'!$B$26='Scoring Key (For Reference)'!$E$9, 'Scoring Key (For Reference)'!$R$9, IF('Project Details'!$B$26='Scoring Key (For Reference)'!$E$10, 'Scoring Key (For Reference)'!$R$10)))</f>
        <v>0.8</v>
      </c>
    </row>
    <row r="7" spans="1:6" ht="45.75" thickBot="1" x14ac:dyDescent="0.3">
      <c r="A7" s="67" t="s">
        <v>124</v>
      </c>
      <c r="B7" s="34" t="s">
        <v>254</v>
      </c>
      <c r="C7" s="49">
        <f>IF('Project Details'!$B$30='Scoring Key (For Reference)'!$E$11, 'Scoring Key (For Reference)'!$O$11,IF('Project Details'!$B$30='Scoring Key (For Reference)'!$E$12, 'Scoring Key (For Reference)'!$O$12, IF('Project Details'!$B$30='Scoring Key (For Reference)'!$E$13, 'Scoring Key (For Reference)'!$O$13, IF('Project Details'!$B$30='Scoring Key (For Reference)'!$E$14, 'Scoring Key (For Reference)'!$O$14))))</f>
        <v>0.4</v>
      </c>
      <c r="D7" s="49">
        <f>IF('Project Details'!$B$30='Scoring Key (For Reference)'!$E$11, 'Scoring Key (For Reference)'!$P$11,IF('Project Details'!$B$30='Scoring Key (For Reference)'!$E$12, 'Scoring Key (For Reference)'!$P$12, IF('Project Details'!$B$30='Scoring Key (For Reference)'!$E$13, 'Scoring Key (For Reference)'!$P$13, IF('Project Details'!$B$30='Scoring Key (For Reference)'!$E$14, 'Scoring Key (For Reference)'!$P$14))))</f>
        <v>0.8</v>
      </c>
      <c r="E7" s="49">
        <f>IF('Project Details'!$B$30='Scoring Key (For Reference)'!$E$11, 'Scoring Key (For Reference)'!$Q$11,IF('Project Details'!$B$30='Scoring Key (For Reference)'!$E$12, 'Scoring Key (For Reference)'!$Q$12, IF('Project Details'!$B$30='Scoring Key (For Reference)'!$E$13, 'Scoring Key (For Reference)'!$Q$13, IF('Project Details'!$B$30='Scoring Key (For Reference)'!$E$14, 'Scoring Key (For Reference)'!$Q$14))))</f>
        <v>0.8</v>
      </c>
      <c r="F7" s="68">
        <f>IF('Project Details'!$B$30='Scoring Key (For Reference)'!$E$11, 'Scoring Key (For Reference)'!$R$11,IF('Project Details'!$B$30='Scoring Key (For Reference)'!$E$12, 'Scoring Key (For Reference)'!$R$12, IF('Project Details'!$B$30='Scoring Key (For Reference)'!$E$13, 'Scoring Key (For Reference)'!$R$13, IF('Project Details'!$B$30='Scoring Key (For Reference)'!$E$14, 'Scoring Key (For Reference)'!$R$14))))</f>
        <v>0.8</v>
      </c>
    </row>
    <row r="8" spans="1:6" ht="30.75" thickBot="1" x14ac:dyDescent="0.3">
      <c r="A8" s="67" t="s">
        <v>124</v>
      </c>
      <c r="B8" s="34" t="s">
        <v>255</v>
      </c>
      <c r="C8" s="49" t="b">
        <f>IF('Project Details'!$B$33='Scoring Key (For Reference)'!$E$15, 'Scoring Key (For Reference)'!$O$15,IF('Project Details'!$B$33='Scoring Key (For Reference)'!$E$16, 'Scoring Key (For Reference)'!$O$16, IF('Project Details'!$B$33='Scoring Key (For Reference)'!$E$17, 'Scoring Key (For Reference)'!$O$17)))</f>
        <v>0</v>
      </c>
      <c r="D8" s="49" t="b">
        <f>IF('Project Details'!$B$33='Scoring Key (For Reference)'!$E$15, 'Scoring Key (For Reference)'!$P$15,IF('Project Details'!$B$33='Scoring Key (For Reference)'!$E$16, 'Scoring Key (For Reference)'!$P$16, IF('Project Details'!$B$33='Scoring Key (For Reference)'!$E$17, 'Scoring Key (For Reference)'!$P$17)))</f>
        <v>0</v>
      </c>
      <c r="E8" s="49" t="b">
        <f>IF('Project Details'!$B$33='Scoring Key (For Reference)'!$E$15, 'Scoring Key (For Reference)'!$Q$15,IF('Project Details'!$B$33='Scoring Key (For Reference)'!$E$16, 'Scoring Key (For Reference)'!$Q$16, IF('Project Details'!$B$33='Scoring Key (For Reference)'!$E$17, 'Scoring Key (For Reference)'!$Q$17)))</f>
        <v>0</v>
      </c>
      <c r="F8" s="68" t="b">
        <f>IF('Project Details'!$B$33='Scoring Key (For Reference)'!$E$15, 'Scoring Key (For Reference)'!$R$15,IF('Project Details'!$B$33='Scoring Key (For Reference)'!$E$16, 'Scoring Key (For Reference)'!$R$16, IF('Project Details'!$B$33='Scoring Key (For Reference)'!$E$17, 'Scoring Key (For Reference)'!$R$17)))</f>
        <v>0</v>
      </c>
    </row>
    <row r="9" spans="1:6" ht="15.75" thickBot="1" x14ac:dyDescent="0.3">
      <c r="A9" s="67" t="s">
        <v>124</v>
      </c>
      <c r="B9" s="34" t="s">
        <v>256</v>
      </c>
      <c r="C9" s="49" t="b">
        <f>IF('Project Details'!$B$36='Scoring Key (For Reference)'!$E$18, 'Scoring Key (For Reference)'!$O$18,IF('Project Details'!$B$36='Scoring Key (For Reference)'!$E$19, 'Scoring Key (For Reference)'!$O$19, IF('Project Details'!$B$36='Scoring Key (For Reference)'!$E$20, 'Scoring Key (For Reference)'!$O$20)))</f>
        <v>0</v>
      </c>
      <c r="D9" s="49" t="b">
        <f>IF('Project Details'!$B$36='Scoring Key (For Reference)'!$E$18, 'Scoring Key (For Reference)'!$P$18,IF('Project Details'!$B$36='Scoring Key (For Reference)'!$E$19, 'Scoring Key (For Reference)'!$P$19, IF('Project Details'!$B$36='Scoring Key (For Reference)'!$E$20, 'Scoring Key (For Reference)'!$P$20)))</f>
        <v>0</v>
      </c>
      <c r="E9" s="49" t="b">
        <f>IF('Project Details'!$B$36='Scoring Key (For Reference)'!$E$18, 'Scoring Key (For Reference)'!$Q$18,IF('Project Details'!$B$36='Scoring Key (For Reference)'!$E$19, 'Scoring Key (For Reference)'!$Q$19, IF('Project Details'!$B$36='Scoring Key (For Reference)'!$E$20, 'Scoring Key (For Reference)'!$Q$20)))</f>
        <v>0</v>
      </c>
      <c r="F9" s="68" t="b">
        <f>IF('Project Details'!$B$36='Scoring Key (For Reference)'!$E$18, 'Scoring Key (For Reference)'!$R$18,IF('Project Details'!$B$36='Scoring Key (For Reference)'!$E$19, 'Scoring Key (For Reference)'!$R$19, IF('Project Details'!$B$36='Scoring Key (For Reference)'!$E$20, 'Scoring Key (For Reference)'!$R$20)))</f>
        <v>0</v>
      </c>
    </row>
    <row r="10" spans="1:6" ht="30.75" thickBot="1" x14ac:dyDescent="0.3">
      <c r="A10" s="67" t="s">
        <v>124</v>
      </c>
      <c r="B10" s="34" t="s">
        <v>257</v>
      </c>
      <c r="C10" s="49" t="b">
        <f>IF('Project Details'!$B$39='Scoring Key (For Reference)'!$E$21, 'Scoring Key (For Reference)'!$O$21,IF('Project Details'!$B$39='Scoring Key (For Reference)'!$E$22, 'Scoring Key (For Reference)'!$O$22, IF('Project Details'!$B$39='Scoring Key (For Reference)'!$E$23, 'Scoring Key (For Reference)'!$O$23)))</f>
        <v>0</v>
      </c>
      <c r="D10" s="49" t="b">
        <f>IF('Project Details'!$B$39='Scoring Key (For Reference)'!$E$21, 'Scoring Key (For Reference)'!$P$21,IF('Project Details'!$B$39='Scoring Key (For Reference)'!$E$22, 'Scoring Key (For Reference)'!$P$22, IF('Project Details'!$B$39='Scoring Key (For Reference)'!$E$23, 'Scoring Key (For Reference)'!$P$23)))</f>
        <v>0</v>
      </c>
      <c r="E10" s="49" t="b">
        <f>IF('Project Details'!$B$39='Scoring Key (For Reference)'!$E$21, 'Scoring Key (For Reference)'!$Q$21,IF('Project Details'!$B$39='Scoring Key (For Reference)'!$E$22, 'Scoring Key (For Reference)'!$Q$22, IF('Project Details'!$B$39='Scoring Key (For Reference)'!$E$23, 'Scoring Key (For Reference)'!$Q$23)))</f>
        <v>0</v>
      </c>
      <c r="F10" s="68" t="b">
        <f>IF('Project Details'!$B$39='Scoring Key (For Reference)'!$E$21, 'Scoring Key (For Reference)'!$R$21,IF('Project Details'!$B$39='Scoring Key (For Reference)'!$E$22, 'Scoring Key (For Reference)'!$R$22, IF('Project Details'!$B$39='Scoring Key (For Reference)'!$E$23, 'Scoring Key (For Reference)'!$R$23)))</f>
        <v>0</v>
      </c>
    </row>
    <row r="11" spans="1:6" ht="30.75" thickBot="1" x14ac:dyDescent="0.3">
      <c r="A11" s="67" t="s">
        <v>119</v>
      </c>
      <c r="B11" s="34" t="s">
        <v>258</v>
      </c>
      <c r="C11" s="49" t="b">
        <f>IF('Project Details'!$B$43='Scoring Key (For Reference)'!$E$24, 'Scoring Key (For Reference)'!$O$24,IF('Project Details'!$B$43='Scoring Key (For Reference)'!$E$25, 'Scoring Key (For Reference)'!$O$25, IF('Project Details'!$B$43='Scoring Key (For Reference)'!$E$26, 'Scoring Key (For Reference)'!$O$26, IF('Project Details'!$B$43='Scoring Key (For Reference)'!$E$27, 'Scoring Key (For Reference)'!$O$27))))</f>
        <v>0</v>
      </c>
      <c r="D11" s="49" t="b">
        <f>IF('Project Details'!$B$43='Scoring Key (For Reference)'!$E$24, 'Scoring Key (For Reference)'!$P$24,IF('Project Details'!$B$43='Scoring Key (For Reference)'!$E$25, 'Scoring Key (For Reference)'!$P$25, IF('Project Details'!$B$43='Scoring Key (For Reference)'!$E$26, 'Scoring Key (For Reference)'!$P$26, IF('Project Details'!$B$43='Scoring Key (For Reference)'!$E$27, 'Scoring Key (For Reference)'!$P$27))))</f>
        <v>0</v>
      </c>
      <c r="E11" s="49" t="b">
        <f>IF('Project Details'!$B$43='Scoring Key (For Reference)'!$E$24, 'Scoring Key (For Reference)'!$Q$24,IF('Project Details'!$B$43='Scoring Key (For Reference)'!$E$25, 'Scoring Key (For Reference)'!$Q$25, IF('Project Details'!$B$43='Scoring Key (For Reference)'!$E$26, 'Scoring Key (For Reference)'!$Q$26, IF('Project Details'!$B$43='Scoring Key (For Reference)'!$E$27, 'Scoring Key (For Reference)'!$Q$27))))</f>
        <v>0</v>
      </c>
      <c r="F11" s="68" t="b">
        <f>IF('Project Details'!$B$43='Scoring Key (For Reference)'!$E$24, 'Scoring Key (For Reference)'!$R$24,IF('Project Details'!$B$43='Scoring Key (For Reference)'!$E$25, 'Scoring Key (For Reference)'!$R$25, IF('Project Details'!$B$43='Scoring Key (For Reference)'!$E$26, 'Scoring Key (For Reference)'!$R$26, IF('Project Details'!$B$43='Scoring Key (For Reference)'!$E$27, 'Scoring Key (For Reference)'!$R$27))))</f>
        <v>0</v>
      </c>
    </row>
    <row r="12" spans="1:6" ht="30.75" thickBot="1" x14ac:dyDescent="0.3">
      <c r="A12" s="67" t="s">
        <v>119</v>
      </c>
      <c r="B12" s="34" t="s">
        <v>259</v>
      </c>
      <c r="C12" s="49" t="b">
        <f>IF('Project Details'!$B$44='Scoring Key (For Reference)'!$E$28, 'Scoring Key (For Reference)'!$O$28,IF('Project Details'!$B$44='Scoring Key (For Reference)'!$E$29, 'Scoring Key (For Reference)'!$O$29, IF('Project Details'!$B$44='Scoring Key (For Reference)'!$E$30, 'Scoring Key (For Reference)'!$O$30)))</f>
        <v>0</v>
      </c>
      <c r="D12" s="49" t="b">
        <f>IF('Project Details'!$B$44='Scoring Key (For Reference)'!$E$28, 'Scoring Key (For Reference)'!$P$28,IF('Project Details'!$B$44='Scoring Key (For Reference)'!$E$29, 'Scoring Key (For Reference)'!$P$29, IF('Project Details'!$B$44='Scoring Key (For Reference)'!$E$30, 'Scoring Key (For Reference)'!$P$30)))</f>
        <v>0</v>
      </c>
      <c r="E12" s="49" t="b">
        <f>IF('Project Details'!$B$44='Scoring Key (For Reference)'!$E$28, 'Scoring Key (For Reference)'!$Q$28,IF('Project Details'!$B$44='Scoring Key (For Reference)'!$E$29, 'Scoring Key (For Reference)'!$Q$29, IF('Project Details'!$B$44='Scoring Key (For Reference)'!$E$30, 'Scoring Key (For Reference)'!$Q$30)))</f>
        <v>0</v>
      </c>
      <c r="F12" s="68" t="b">
        <f>IF('Project Details'!$B$44='Scoring Key (For Reference)'!$E$28, 'Scoring Key (For Reference)'!$R$28,IF('Project Details'!$B$44='Scoring Key (For Reference)'!$E$29, 'Scoring Key (For Reference)'!$R$29, IF('Project Details'!$B$44='Scoring Key (For Reference)'!$E$30, 'Scoring Key (For Reference)'!$R$30)))</f>
        <v>0</v>
      </c>
    </row>
    <row r="13" spans="1:6" ht="45.75" thickBot="1" x14ac:dyDescent="0.3">
      <c r="A13" s="67" t="s">
        <v>132</v>
      </c>
      <c r="B13" s="34" t="s">
        <v>260</v>
      </c>
      <c r="C13" s="49" t="b">
        <f>IF('Project Details'!$B$48='Scoring Key (For Reference)'!$E$31, 'Scoring Key (For Reference)'!$O$31,IF('Project Details'!$B$48='Scoring Key (For Reference)'!$E$32, 'Scoring Key (For Reference)'!$O$32, IF('Project Details'!$B$48='Scoring Key (For Reference)'!$E$33, 'Scoring Key (For Reference)'!$O$33)))</f>
        <v>0</v>
      </c>
      <c r="D13" s="49" t="b">
        <f>IF('Project Details'!$B$48='Scoring Key (For Reference)'!$E$31, 'Scoring Key (For Reference)'!$P$31,IF('Project Details'!$B$48='Scoring Key (For Reference)'!$E$32, 'Scoring Key (For Reference)'!$P$32, IF('Project Details'!$B$48='Scoring Key (For Reference)'!$E$33, 'Scoring Key (For Reference)'!$P$33)))</f>
        <v>0</v>
      </c>
      <c r="E13" s="49" t="b">
        <f>IF('Project Details'!$B$48='Scoring Key (For Reference)'!$E$31, 'Scoring Key (For Reference)'!$Q$31,IF('Project Details'!$B$48='Scoring Key (For Reference)'!$E$32, 'Scoring Key (For Reference)'!$Q$32, IF('Project Details'!$B$48='Scoring Key (For Reference)'!$E$33, 'Scoring Key (For Reference)'!$Q$33)))</f>
        <v>0</v>
      </c>
      <c r="F13" s="68" t="b">
        <f>IF('Project Details'!$B$48='Scoring Key (For Reference)'!$E$31, 'Scoring Key (For Reference)'!$R$31,IF('Project Details'!$B$48='Scoring Key (For Reference)'!$E$32, 'Scoring Key (For Reference)'!$R$32, IF('Project Details'!$B$48='Scoring Key (For Reference)'!$E$33, 'Scoring Key (For Reference)'!$R$33)))</f>
        <v>0</v>
      </c>
    </row>
    <row r="14" spans="1:6" ht="30.75" thickBot="1" x14ac:dyDescent="0.3">
      <c r="A14" s="67" t="s">
        <v>132</v>
      </c>
      <c r="B14" s="34" t="s">
        <v>261</v>
      </c>
      <c r="C14" s="49" t="b">
        <f>IF('Project Details'!$B$49='Scoring Key (For Reference)'!$E$34, 'Scoring Key (For Reference)'!$O$34,IF('Project Details'!$B$49='Scoring Key (For Reference)'!$E$35, 'Scoring Key (For Reference)'!$O$35, IF('Project Details'!$B$49='Scoring Key (For Reference)'!$E$36, 'Scoring Key (For Reference)'!$O$36)))</f>
        <v>0</v>
      </c>
      <c r="D14" s="49" t="b">
        <f>IF('Project Details'!$B$49='Scoring Key (For Reference)'!$E$34, 'Scoring Key (For Reference)'!$P$34,IF('Project Details'!$B$49='Scoring Key (For Reference)'!$E$35, 'Scoring Key (For Reference)'!$P$35, IF('Project Details'!$B$49='Scoring Key (For Reference)'!$E$36, 'Scoring Key (For Reference)'!$P$36)))</f>
        <v>0</v>
      </c>
      <c r="E14" s="49" t="b">
        <f>IF('Project Details'!$B$49='Scoring Key (For Reference)'!$E$34, 'Scoring Key (For Reference)'!$Q$34,IF('Project Details'!$B$49='Scoring Key (For Reference)'!$E$35, 'Scoring Key (For Reference)'!$Q$35, IF('Project Details'!$B$49='Scoring Key (For Reference)'!$E$36, 'Scoring Key (For Reference)'!$Q$36)))</f>
        <v>0</v>
      </c>
      <c r="F14" s="68" t="b">
        <f>IF('Project Details'!$B$49='Scoring Key (For Reference)'!$E$34, 'Scoring Key (For Reference)'!$R$34,IF('Project Details'!$B$49='Scoring Key (For Reference)'!$E$35, 'Scoring Key (For Reference)'!$R$35, IF('Project Details'!$B$49='Scoring Key (For Reference)'!$E$36, 'Scoring Key (For Reference)'!$R$36)))</f>
        <v>0</v>
      </c>
    </row>
    <row r="15" spans="1:6" ht="15.75" thickBot="1" x14ac:dyDescent="0.3">
      <c r="A15" s="67" t="s">
        <v>132</v>
      </c>
      <c r="B15" s="34" t="s">
        <v>262</v>
      </c>
      <c r="C15" s="49" t="b">
        <f>IF('Project Details'!$B$52='Scoring Key (For Reference)'!$E$37, 'Scoring Key (For Reference)'!$O$37,IF('Project Details'!$B$52='Scoring Key (For Reference)'!$E$38, 'Scoring Key (For Reference)'!$O$38, IF('Project Details'!$B$52='Scoring Key (For Reference)'!$E$39, 'Scoring Key (For Reference)'!$O$39, IF('Project Details'!$B$52='Scoring Key (For Reference)'!$E$40, 'Scoring Key (For Reference)'!$O$40))))</f>
        <v>0</v>
      </c>
      <c r="D15" s="49" t="b">
        <f>IF('Project Details'!$B$52='Scoring Key (For Reference)'!$E$37, 'Scoring Key (For Reference)'!$P$37,IF('Project Details'!$B$52='Scoring Key (For Reference)'!$E$38, 'Scoring Key (For Reference)'!$P$38, IF('Project Details'!$B$52='Scoring Key (For Reference)'!$E$39, 'Scoring Key (For Reference)'!$P$39, IF('Project Details'!$B$52='Scoring Key (For Reference)'!$E$40, 'Scoring Key (For Reference)'!$P$40))))</f>
        <v>0</v>
      </c>
      <c r="E15" s="49" t="b">
        <f>IF('Project Details'!$B$52='Scoring Key (For Reference)'!$E$37, 'Scoring Key (For Reference)'!$Q$37,IF('Project Details'!$B$52='Scoring Key (For Reference)'!$E$38, 'Scoring Key (For Reference)'!$Q$38, IF('Project Details'!$B$52='Scoring Key (For Reference)'!$E$39, 'Scoring Key (For Reference)'!$Q$39, IF('Project Details'!$B$52='Scoring Key (For Reference)'!$E$40, 'Scoring Key (For Reference)'!$Q$40))))</f>
        <v>0</v>
      </c>
      <c r="F15" s="68" t="b">
        <f>IF('Project Details'!$B$52='Scoring Key (For Reference)'!$E$37, 'Scoring Key (For Reference)'!$R$37,IF('Project Details'!$B$52='Scoring Key (For Reference)'!$E$38, 'Scoring Key (For Reference)'!$R$38, IF('Project Details'!$B$52='Scoring Key (For Reference)'!$E$39, 'Scoring Key (For Reference)'!$R$39, IF('Project Details'!$B$52='Scoring Key (For Reference)'!$E$40, 'Scoring Key (For Reference)'!$R$40))))</f>
        <v>0</v>
      </c>
    </row>
    <row r="16" spans="1:6" ht="45.75" thickBot="1" x14ac:dyDescent="0.3">
      <c r="A16" s="67" t="s">
        <v>132</v>
      </c>
      <c r="B16" s="34" t="s">
        <v>263</v>
      </c>
      <c r="C16" s="49" t="b">
        <f>IF('Project Details'!$B$53='Scoring Key (For Reference)'!$E$41, 'Scoring Key (For Reference)'!$O$41,IF('Project Details'!$B$53='Scoring Key (For Reference)'!$E$42, 'Scoring Key (For Reference)'!$O$42, IF('Project Details'!$B$53='Scoring Key (For Reference)'!$E$43, 'Scoring Key (For Reference)'!$O$43)))</f>
        <v>0</v>
      </c>
      <c r="D16" s="49" t="b">
        <f>IF('Project Details'!$B$53='Scoring Key (For Reference)'!$E$41, 'Scoring Key (For Reference)'!$P$41,IF('Project Details'!$B$53='Scoring Key (For Reference)'!$E$3, 'Scoring Key (For Reference)'!$P$3, IF('Project Details'!$B$53='Scoring Key (For Reference)'!$E$43, 'Scoring Key (For Reference)'!$P$43)))</f>
        <v>0</v>
      </c>
      <c r="E16" s="49" t="b">
        <f>IF('Project Details'!$B$53='Scoring Key (For Reference)'!$E$41, 'Scoring Key (For Reference)'!$Q$41,IF('Project Details'!$B$53='Scoring Key (For Reference)'!$E$3, 'Scoring Key (For Reference)'!$Q$3, IF('Project Details'!$B$53='Scoring Key (For Reference)'!$E$43, 'Scoring Key (For Reference)'!$Q$43)))</f>
        <v>0</v>
      </c>
      <c r="F16" s="68" t="b">
        <f>IF('Project Details'!$B$53='Scoring Key (For Reference)'!$E$41, 'Scoring Key (For Reference)'!$R$41,IF('Project Details'!$B$53='Scoring Key (For Reference)'!$E$3, 'Scoring Key (For Reference)'!$R$3, IF('Project Details'!$B$53='Scoring Key (For Reference)'!$E$43, 'Scoring Key (For Reference)'!$R$43)))</f>
        <v>0</v>
      </c>
    </row>
    <row r="17" spans="1:6" ht="30.75" thickBot="1" x14ac:dyDescent="0.3">
      <c r="A17" s="67" t="s">
        <v>132</v>
      </c>
      <c r="B17" s="34" t="s">
        <v>264</v>
      </c>
      <c r="C17" s="49" t="b">
        <f>IF('Project Details'!$B$54='Scoring Key (For Reference)'!$E$44, 'Scoring Key (For Reference)'!$O$44,IF('Project Details'!$B$54='Scoring Key (For Reference)'!$E$45, 'Scoring Key (For Reference)'!$O$45, IF('Project Details'!$B$54='Scoring Key (For Reference)'!$E$46, 'Scoring Key (For Reference)'!$O$46, IF('Project Details'!$B$54='Scoring Key (For Reference)'!$E$47, 'Scoring Key (For Reference)'!$O$47))))</f>
        <v>0</v>
      </c>
      <c r="D17" s="49" t="b">
        <f>IF('Project Details'!$B$54='Scoring Key (For Reference)'!$E$44, 'Scoring Key (For Reference)'!$P$44,IF('Project Details'!$B$54='Scoring Key (For Reference)'!$E$45, 'Scoring Key (For Reference)'!$P$45, IF('Project Details'!$B$54='Scoring Key (For Reference)'!$E$46, 'Scoring Key (For Reference)'!$P$46, IF('Project Details'!$B$54='Scoring Key (For Reference)'!$E$47, 'Scoring Key (For Reference)'!$P$47))))</f>
        <v>0</v>
      </c>
      <c r="E17" s="49" t="b">
        <f>IF('Project Details'!$B$54='Scoring Key (For Reference)'!$E$44, 'Scoring Key (For Reference)'!$Q$44,IF('Project Details'!$B$54='Scoring Key (For Reference)'!$E$45, 'Scoring Key (For Reference)'!$Q$45, IF('Project Details'!$B$54='Scoring Key (For Reference)'!$E$46, 'Scoring Key (For Reference)'!$Q$46, IF('Project Details'!$B$54='Scoring Key (For Reference)'!$E$47, 'Scoring Key (For Reference)'!$Q$47))))</f>
        <v>0</v>
      </c>
      <c r="F17" s="68" t="b">
        <f>IF('Project Details'!$B$54='Scoring Key (For Reference)'!$E$44, 'Scoring Key (For Reference)'!$R$44,IF('Project Details'!$B$54='Scoring Key (For Reference)'!$E$45, 'Scoring Key (For Reference)'!$R$45, IF('Project Details'!$B$54='Scoring Key (For Reference)'!$E$46, 'Scoring Key (For Reference)'!$R$46, IF('Project Details'!$B$54='Scoring Key (For Reference)'!$E$47, 'Scoring Key (For Reference)'!$R$47))))</f>
        <v>0</v>
      </c>
    </row>
    <row r="18" spans="1:6" ht="30.75" thickBot="1" x14ac:dyDescent="0.3">
      <c r="A18" s="67" t="s">
        <v>132</v>
      </c>
      <c r="B18" s="34" t="s">
        <v>265</v>
      </c>
      <c r="C18" s="49" t="b">
        <f>IF('Project Details'!$B$55='Scoring Key (For Reference)'!$E$48, 'Scoring Key (For Reference)'!$O$48,IF('Project Details'!$B$55='Scoring Key (For Reference)'!$E$49, 'Scoring Key (For Reference)'!$O$49, IF('Project Details'!$B$55='Scoring Key (For Reference)'!$E$50, 'Scoring Key (For Reference)'!$O$50, IF('Project Details'!$B$55='Scoring Key (For Reference)'!$E$51, 'Scoring Key (For Reference)'!$O$51))))</f>
        <v>0</v>
      </c>
      <c r="D18" s="49" t="b">
        <f>IF('Project Details'!$B$55='Scoring Key (For Reference)'!$E$48, 'Scoring Key (For Reference)'!$P$48,IF('Project Details'!$B$55='Scoring Key (For Reference)'!$E$49, 'Scoring Key (For Reference)'!$P$49, IF('Project Details'!$B$55='Scoring Key (For Reference)'!$E$50, 'Scoring Key (For Reference)'!$P$50, IF('Project Details'!$B$55='Scoring Key (For Reference)'!$E$51, 'Scoring Key (For Reference)'!$P$51))))</f>
        <v>0</v>
      </c>
      <c r="E18" s="49" t="b">
        <f>IF('Project Details'!$B$55='Scoring Key (For Reference)'!$E$48, 'Scoring Key (For Reference)'!$Q$48,IF('Project Details'!$B$55='Scoring Key (For Reference)'!$E$49, 'Scoring Key (For Reference)'!$Q$49, IF('Project Details'!$B$55='Scoring Key (For Reference)'!$E$50, 'Scoring Key (For Reference)'!$Q$50, IF('Project Details'!$B$55='Scoring Key (For Reference)'!$E$51, 'Scoring Key (For Reference)'!$Q$51))))</f>
        <v>0</v>
      </c>
      <c r="F18" s="68" t="b">
        <f>IF('Project Details'!$B$55='Scoring Key (For Reference)'!$E$48, 'Scoring Key (For Reference)'!$R$48,IF('Project Details'!$B$55='Scoring Key (For Reference)'!$E$49, 'Scoring Key (For Reference)'!$R$49, IF('Project Details'!$B$55='Scoring Key (For Reference)'!$E$50, 'Scoring Key (For Reference)'!$R$50, IF('Project Details'!$B$55='Scoring Key (For Reference)'!$E$51, 'Scoring Key (For Reference)'!$R$51))))</f>
        <v>0</v>
      </c>
    </row>
    <row r="19" spans="1:6" ht="30.75" thickBot="1" x14ac:dyDescent="0.3">
      <c r="A19" s="67" t="s">
        <v>132</v>
      </c>
      <c r="B19" s="34" t="s">
        <v>266</v>
      </c>
      <c r="C19" s="49" t="b">
        <f>IF('Project Details'!$B$58='Scoring Key (For Reference)'!$E$52, 'Scoring Key (For Reference)'!$O$52,IF('Project Details'!$B$58='Scoring Key (For Reference)'!$E$53, 'Scoring Key (For Reference)'!$O$53, IF('Project Details'!$B$58='Scoring Key (For Reference)'!$E$54, 'Scoring Key (For Reference)'!$O$54)))</f>
        <v>0</v>
      </c>
      <c r="D19" s="49" t="b">
        <f>IF('Project Details'!$B$58='Scoring Key (For Reference)'!$E$52, 'Scoring Key (For Reference)'!$P$52,IF('Project Details'!$B$58='Scoring Key (For Reference)'!$E$53, 'Scoring Key (For Reference)'!$P$53, IF('Project Details'!$B$58='Scoring Key (For Reference)'!$E$54, 'Scoring Key (For Reference)'!$P$54)))</f>
        <v>0</v>
      </c>
      <c r="E19" s="49" t="b">
        <f>IF('Project Details'!$B$58='Scoring Key (For Reference)'!$E$52, 'Scoring Key (For Reference)'!$Q$52,IF('Project Details'!$B$58='Scoring Key (For Reference)'!$E$53, 'Scoring Key (For Reference)'!$Q$53, IF('Project Details'!$B$58='Scoring Key (For Reference)'!$E$54, 'Scoring Key (For Reference)'!$Q$54)))</f>
        <v>0</v>
      </c>
      <c r="F19" s="68" t="b">
        <f>IF('Project Details'!$B$58='Scoring Key (For Reference)'!$E$52, 'Scoring Key (For Reference)'!$R$52,IF('Project Details'!$B$58='Scoring Key (For Reference)'!$E$53, 'Scoring Key (For Reference)'!$R$53, IF('Project Details'!$B$58='Scoring Key (For Reference)'!$E$4, 'Scoring Key (For Reference)'!$R$54)))</f>
        <v>0</v>
      </c>
    </row>
    <row r="20" spans="1:6" ht="30.75" thickBot="1" x14ac:dyDescent="0.3">
      <c r="A20" s="67" t="s">
        <v>132</v>
      </c>
      <c r="B20" s="34" t="s">
        <v>267</v>
      </c>
      <c r="C20" s="49" t="b">
        <f>IF('Project Details'!$B$59='Scoring Key (For Reference)'!$E$55, 'Scoring Key (For Reference)'!$O$55,IF('Project Details'!$B$59='Scoring Key (For Reference)'!$E$56, 'Scoring Key (For Reference)'!$O$56, IF('Project Details'!$B$59='Scoring Key (For Reference)'!$E$57, 'Scoring Key (For Reference)'!$O$57)))</f>
        <v>0</v>
      </c>
      <c r="D20" s="49" t="b">
        <f>IF('Project Details'!$B$59='Scoring Key (For Reference)'!$E$55, 'Scoring Key (For Reference)'!$P$55,IF('Project Details'!$B$59='Scoring Key (For Reference)'!$E$56, 'Scoring Key (For Reference)'!$P$56, IF('Project Details'!$B$59='Scoring Key (For Reference)'!$E$57, 'Scoring Key (For Reference)'!$P$57)))</f>
        <v>0</v>
      </c>
      <c r="E20" s="49" t="b">
        <f>IF('Project Details'!$B$59='Scoring Key (For Reference)'!$E$55, 'Scoring Key (For Reference)'!$Q$55,IF('Project Details'!$B$59='Scoring Key (For Reference)'!$E$56, 'Scoring Key (For Reference)'!$Q$56, IF('Project Details'!$B$59='Scoring Key (For Reference)'!$E$57, 'Scoring Key (For Reference)'!$Q$57)))</f>
        <v>0</v>
      </c>
      <c r="F20" s="68" t="b">
        <f>IF('Project Details'!$B$59='Scoring Key (For Reference)'!$E$55, 'Scoring Key (For Reference)'!$R$55,IF('Project Details'!$B$59='Scoring Key (For Reference)'!$E$56, 'Scoring Key (For Reference)'!$R$56, IF('Project Details'!$B$59='Scoring Key (For Reference)'!$E$57, 'Scoring Key (For Reference)'!$R$57)))</f>
        <v>0</v>
      </c>
    </row>
    <row r="21" spans="1:6" ht="30.75" thickBot="1" x14ac:dyDescent="0.3">
      <c r="A21" s="67" t="s">
        <v>132</v>
      </c>
      <c r="B21" s="34" t="s">
        <v>268</v>
      </c>
      <c r="C21" s="49" t="b">
        <f>IF('Project Details'!$B$62='Scoring Key (For Reference)'!$E$58, 'Scoring Key (For Reference)'!$O$58,IF('Project Details'!$B$62='Scoring Key (For Reference)'!$E$59, 'Scoring Key (For Reference)'!$O$59, IF('Project Details'!$B$62='Scoring Key (For Reference)'!$E$60, 'Scoring Key (For Reference)'!$O$60, IF('Project Details'!$B$62='Scoring Key (For Reference)'!$E$61, 'Scoring Key (For Reference)'!$O$61))))</f>
        <v>0</v>
      </c>
      <c r="D21" s="49" t="b">
        <f>IF('Project Details'!$B$62='Scoring Key (For Reference)'!$E$58, 'Scoring Key (For Reference)'!$P$58,IF('Project Details'!$B$62='Scoring Key (For Reference)'!$E$59, 'Scoring Key (For Reference)'!$P$59, IF('Project Details'!$B$62='Scoring Key (For Reference)'!$E$60, 'Scoring Key (For Reference)'!$P$60, IF('Project Details'!$B$62='Scoring Key (For Reference)'!$E$61, 'Scoring Key (For Reference)'!$P$61))))</f>
        <v>0</v>
      </c>
      <c r="E21" s="49" t="b">
        <f>IF('Project Details'!$B$62='Scoring Key (For Reference)'!$E$58, 'Scoring Key (For Reference)'!$Q$58,IF('Project Details'!$B$62='Scoring Key (For Reference)'!$E$59, 'Scoring Key (For Reference)'!$Q$59, IF('Project Details'!$B$62='Scoring Key (For Reference)'!$E$60, 'Scoring Key (For Reference)'!$Q$60, IF('Project Details'!$B$62='Scoring Key (For Reference)'!$E$61, 'Scoring Key (For Reference)'!$Q$61))))</f>
        <v>0</v>
      </c>
      <c r="F21" s="68" t="b">
        <f>IF('Project Details'!$B$62='Scoring Key (For Reference)'!$E$58, 'Scoring Key (For Reference)'!$R$58,IF('Project Details'!$B$62='Scoring Key (For Reference)'!$E$59, 'Scoring Key (For Reference)'!$R$59, IF('Project Details'!$B$62='Scoring Key (For Reference)'!$E$60, 'Scoring Key (For Reference)'!$R$60, IF('Project Details'!$B$62='Scoring Key (For Reference)'!$E$61, 'Scoring Key (For Reference)'!$R$61))))</f>
        <v>0</v>
      </c>
    </row>
    <row r="22" spans="1:6" ht="15.75" thickBot="1" x14ac:dyDescent="0.3">
      <c r="A22" s="67" t="s">
        <v>132</v>
      </c>
      <c r="B22" s="34" t="s">
        <v>269</v>
      </c>
      <c r="C22" s="49" t="b">
        <f>IF('Project Details'!$B$63='Scoring Key (For Reference)'!$E$62, 'Scoring Key (For Reference)'!$O$62,IF('Project Details'!$B$63='Scoring Key (For Reference)'!$E$63, 'Scoring Key (For Reference)'!$O$63, IF('Project Details'!$B$63='Scoring Key (For Reference)'!$E$64, 'Scoring Key (For Reference)'!$O$64, IF('Project Details'!$B$63='Scoring Key (For Reference)'!$E$65, 'Scoring Key (For Reference)'!$O$65))))</f>
        <v>0</v>
      </c>
      <c r="D22" s="49" t="b">
        <f>IF('Project Details'!$B$63='Scoring Key (For Reference)'!$E$62, 'Scoring Key (For Reference)'!$P$62,IF('Project Details'!$B$63='Scoring Key (For Reference)'!$E$63, 'Scoring Key (For Reference)'!$P$63, IF('Project Details'!$B$63='Scoring Key (For Reference)'!$E$64, 'Scoring Key (For Reference)'!$P$64, IF('Project Details'!$B$63='Scoring Key (For Reference)'!$E$65, 'Scoring Key (For Reference)'!$P$65))))</f>
        <v>0</v>
      </c>
      <c r="E22" s="49" t="b">
        <f>IF('Project Details'!$B$63='Scoring Key (For Reference)'!$E$62, 'Scoring Key (For Reference)'!$Q$62,IF('Project Details'!$B$63='Scoring Key (For Reference)'!$E$63, 'Scoring Key (For Reference)'!$Q$63, IF('Project Details'!$B$63='Scoring Key (For Reference)'!$E$64, 'Scoring Key (For Reference)'!$Q$64, IF('Project Details'!$B$63='Scoring Key (For Reference)'!$E$65, 'Scoring Key (For Reference)'!$Q$65))))</f>
        <v>0</v>
      </c>
      <c r="F22" s="68" t="b">
        <f>IF('Project Details'!$B$63='Scoring Key (For Reference)'!$E$62, 'Scoring Key (For Reference)'!$R$62,IF('Project Details'!$B$63='Scoring Key (For Reference)'!$E$63, 'Scoring Key (For Reference)'!$R$63, IF('Project Details'!$B$63='Scoring Key (For Reference)'!$E$64, 'Scoring Key (For Reference)'!$R$64, IF('Project Details'!$B$63='Scoring Key (For Reference)'!$E$65, 'Scoring Key (For Reference)'!$R$65))))</f>
        <v>0</v>
      </c>
    </row>
    <row r="23" spans="1:6" ht="15.75" thickBot="1" x14ac:dyDescent="0.3">
      <c r="A23" s="67" t="s">
        <v>155</v>
      </c>
      <c r="B23" s="34" t="s">
        <v>270</v>
      </c>
      <c r="C23" s="49" t="b">
        <f>IF('Project Details'!$B$67='Scoring Key (For Reference)'!$E$66, 'Scoring Key (For Reference)'!$O$66,IF('Project Details'!$B$67='Scoring Key (For Reference)'!$E$67, 'Scoring Key (For Reference)'!$O$67, IF('Project Details'!$B$67='Scoring Key (For Reference)'!$E$68, 'Scoring Key (For Reference)'!$O$68)))</f>
        <v>0</v>
      </c>
      <c r="D23" s="49" t="b">
        <f>IF('Project Details'!$B$67='Scoring Key (For Reference)'!$E$66, 'Scoring Key (For Reference)'!$P$66,IF('Project Details'!$B$67='Scoring Key (For Reference)'!$E$67, 'Scoring Key (For Reference)'!$P$67, IF('Project Details'!$B$67='Scoring Key (For Reference)'!$E$68, 'Scoring Key (For Reference)'!$P$68)))</f>
        <v>0</v>
      </c>
      <c r="E23" s="49" t="b">
        <f>IF('Project Details'!$B$67='Scoring Key (For Reference)'!$E$66, 'Scoring Key (For Reference)'!$Q$66,IF('Project Details'!$B$67='Scoring Key (For Reference)'!$E$67, 'Scoring Key (For Reference)'!$Q$67, IF('Project Details'!$B$67='Scoring Key (For Reference)'!$E$68, 'Scoring Key (For Reference)'!$Q$68)))</f>
        <v>0</v>
      </c>
      <c r="F23" s="68" t="b">
        <f>IF('Project Details'!$B$67='Scoring Key (For Reference)'!$E$66, 'Scoring Key (For Reference)'!$R$66,IF('Project Details'!$B$67='Scoring Key (For Reference)'!$E$67, 'Scoring Key (For Reference)'!$R$67, IF('Project Details'!$B$67='Scoring Key (For Reference)'!$E$68, 'Scoring Key (For Reference)'!$R$68)))</f>
        <v>0</v>
      </c>
    </row>
    <row r="24" spans="1:6" ht="30.75" thickBot="1" x14ac:dyDescent="0.3">
      <c r="A24" s="67" t="s">
        <v>155</v>
      </c>
      <c r="B24" s="34" t="s">
        <v>271</v>
      </c>
      <c r="C24" s="49" t="b">
        <f>IF('Project Details'!$B$68='Scoring Key (For Reference)'!$E$69, 'Scoring Key (For Reference)'!$O$69,IF('Project Details'!$B$68='Scoring Key (For Reference)'!$E$70, 'Scoring Key (For Reference)'!$O$70, IF('Project Details'!$B$68='Scoring Key (For Reference)'!$E$71, 'Scoring Key (For Reference)'!$O$71)))</f>
        <v>0</v>
      </c>
      <c r="D24" s="49" t="b">
        <f>IF('Project Details'!$B$68='Scoring Key (For Reference)'!$E$69, 'Scoring Key (For Reference)'!$P$69,IF('Project Details'!$B$68='Scoring Key (For Reference)'!$E$70, 'Scoring Key (For Reference)'!$P$70, IF('Project Details'!$B$68='Scoring Key (For Reference)'!$E$71, 'Scoring Key (For Reference)'!$P$71)))</f>
        <v>0</v>
      </c>
      <c r="E24" s="49" t="b">
        <f>IF('Project Details'!$B$68='Scoring Key (For Reference)'!$E$69, 'Scoring Key (For Reference)'!$Q$69,IF('Project Details'!$B$68='Scoring Key (For Reference)'!$E$70, 'Scoring Key (For Reference)'!$Q$70, IF('Project Details'!$B$68='Scoring Key (For Reference)'!$E$71, 'Scoring Key (For Reference)'!$Q$71)))</f>
        <v>0</v>
      </c>
      <c r="F24" s="68" t="b">
        <f>IF('Project Details'!$B$68='Scoring Key (For Reference)'!$E$69, 'Scoring Key (For Reference)'!$R$69,IF('Project Details'!$B$68='Scoring Key (For Reference)'!$E$70, 'Scoring Key (For Reference)'!$R$70, IF('Project Details'!$B$68='Scoring Key (For Reference)'!$E$71, 'Scoring Key (For Reference)'!$R$71)))</f>
        <v>0</v>
      </c>
    </row>
    <row r="25" spans="1:6" x14ac:dyDescent="0.25">
      <c r="A25" s="69"/>
      <c r="B25" s="70" t="s">
        <v>272</v>
      </c>
      <c r="C25" s="71">
        <f>SUM(C4:C24)</f>
        <v>2.6</v>
      </c>
      <c r="D25" s="71">
        <f>SUM(D4:D24)</f>
        <v>2.4000000000000004</v>
      </c>
      <c r="E25" s="71">
        <f>SUM(E4:E24)</f>
        <v>2</v>
      </c>
      <c r="F25" s="72">
        <f>SUM(F4:F24)</f>
        <v>2.4000000000000004</v>
      </c>
    </row>
  </sheetData>
  <pageMargins left="0.7" right="0.7" top="0.75" bottom="0.75" header="0.3" footer="0.3"/>
  <pageSetup scale="88" fitToHeight="2" orientation="landscape" verticalDpi="0"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2587A-97FE-4817-9C01-DEB6B9A125B6}">
  <sheetPr>
    <pageSetUpPr fitToPage="1"/>
  </sheetPr>
  <dimension ref="A1:F39"/>
  <sheetViews>
    <sheetView topLeftCell="A21" zoomScale="115" zoomScaleNormal="115" workbookViewId="0">
      <selection activeCell="F33" sqref="F33"/>
    </sheetView>
  </sheetViews>
  <sheetFormatPr defaultRowHeight="15" x14ac:dyDescent="0.25"/>
  <cols>
    <col min="1" max="1" width="19.140625" style="95" customWidth="1"/>
    <col min="2" max="5" width="17.140625" style="95" customWidth="1"/>
    <col min="6" max="6" width="30.85546875" style="117" customWidth="1"/>
    <col min="8" max="8" width="19.5703125" customWidth="1"/>
  </cols>
  <sheetData>
    <row r="1" spans="1:6" ht="21.95" customHeight="1" x14ac:dyDescent="0.25">
      <c r="A1" s="200" t="s">
        <v>277</v>
      </c>
      <c r="B1" s="201"/>
      <c r="C1" s="201"/>
      <c r="D1" s="201"/>
      <c r="E1" s="202"/>
      <c r="F1" s="117" t="s">
        <v>1</v>
      </c>
    </row>
    <row r="2" spans="1:6" ht="15.75" thickBot="1" x14ac:dyDescent="0.3">
      <c r="A2" s="97"/>
      <c r="E2" s="98"/>
    </row>
    <row r="3" spans="1:6" ht="15.75" thickBot="1" x14ac:dyDescent="0.3">
      <c r="A3" s="203" t="s">
        <v>278</v>
      </c>
      <c r="B3" s="204"/>
      <c r="C3" s="204"/>
      <c r="D3" s="204"/>
      <c r="E3" s="205"/>
    </row>
    <row r="4" spans="1:6" ht="40.5" x14ac:dyDescent="0.25">
      <c r="A4" s="108" t="s">
        <v>279</v>
      </c>
      <c r="B4" s="108" t="str">
        <f>OrdinalResults[[#Headers],[Design-Bid-Build]]</f>
        <v>Design-Bid-Build</v>
      </c>
      <c r="C4" s="108" t="str">
        <f>OrdinalResults[[#Headers],[Construction Manager / General Contractor]]</f>
        <v>Construction Manager / General Contractor</v>
      </c>
      <c r="D4" s="108" t="str">
        <f>OrdinalResults[[#Headers],[Design-Build ]]</f>
        <v xml:space="preserve">Design-Build </v>
      </c>
      <c r="E4" s="108" t="str">
        <f>OrdinalResults[[#Headers],[Progressive Design-Build]]</f>
        <v>Progressive Design-Build</v>
      </c>
    </row>
    <row r="5" spans="1:6" ht="15.75" thickBot="1" x14ac:dyDescent="0.3">
      <c r="A5" s="99" t="s">
        <v>280</v>
      </c>
      <c r="B5" s="96">
        <f>IF(LEN($A5)=23,'Results (Ordinal Ranking)'!C25,'Results (Point Ranking)'!C25)</f>
        <v>2.6</v>
      </c>
      <c r="C5" s="96">
        <f>IF(LEN($A5)=23,'Results (Ordinal Ranking)'!D25,'Results (Point Ranking)'!D25)</f>
        <v>2.4000000000000004</v>
      </c>
      <c r="D5" s="96">
        <f>IF(LEN($A5)=23,'Results (Ordinal Ranking)'!E25,'Results (Point Ranking)'!E25)</f>
        <v>2</v>
      </c>
      <c r="E5" s="96">
        <f>IF(LEN($A5)=23,'Results (Ordinal Ranking)'!F25,'Results (Point Ranking)'!F25)</f>
        <v>2.4000000000000004</v>
      </c>
      <c r="F5" s="117" t="s">
        <v>281</v>
      </c>
    </row>
    <row r="6" spans="1:6" x14ac:dyDescent="0.25">
      <c r="A6" s="100"/>
      <c r="B6" s="101"/>
      <c r="C6" s="101"/>
      <c r="D6" s="101"/>
      <c r="E6" s="102"/>
      <c r="F6" s="117" t="s">
        <v>318</v>
      </c>
    </row>
    <row r="7" spans="1:6" x14ac:dyDescent="0.25">
      <c r="A7" s="100"/>
      <c r="B7" s="101"/>
      <c r="C7" s="101"/>
      <c r="D7" s="101"/>
      <c r="E7" s="102"/>
    </row>
    <row r="8" spans="1:6" x14ac:dyDescent="0.25">
      <c r="A8" s="197" t="s">
        <v>282</v>
      </c>
      <c r="B8" s="198"/>
      <c r="C8" s="198"/>
      <c r="D8" s="198"/>
      <c r="E8" s="199"/>
    </row>
    <row r="9" spans="1:6" ht="29.45" customHeight="1" x14ac:dyDescent="0.25">
      <c r="A9" s="185" t="s">
        <v>283</v>
      </c>
      <c r="B9" s="186"/>
      <c r="C9" s="186"/>
      <c r="D9" s="186"/>
      <c r="E9" s="187"/>
    </row>
    <row r="10" spans="1:6" x14ac:dyDescent="0.25">
      <c r="A10" s="188"/>
      <c r="B10" s="189"/>
      <c r="C10" s="189"/>
      <c r="D10" s="189"/>
      <c r="E10" s="190"/>
      <c r="F10" s="117" t="s">
        <v>284</v>
      </c>
    </row>
    <row r="11" spans="1:6" x14ac:dyDescent="0.25">
      <c r="A11" s="191"/>
      <c r="B11" s="192"/>
      <c r="C11" s="192"/>
      <c r="D11" s="192"/>
      <c r="E11" s="193"/>
      <c r="F11" s="119"/>
    </row>
    <row r="12" spans="1:6" x14ac:dyDescent="0.25">
      <c r="A12" s="191"/>
      <c r="B12" s="192"/>
      <c r="C12" s="192"/>
      <c r="D12" s="192"/>
      <c r="E12" s="193"/>
    </row>
    <row r="13" spans="1:6" x14ac:dyDescent="0.25">
      <c r="A13" s="191"/>
      <c r="B13" s="192"/>
      <c r="C13" s="192"/>
      <c r="D13" s="192"/>
      <c r="E13" s="193"/>
    </row>
    <row r="14" spans="1:6" x14ac:dyDescent="0.25">
      <c r="A14" s="191"/>
      <c r="B14" s="192"/>
      <c r="C14" s="192"/>
      <c r="D14" s="192"/>
      <c r="E14" s="193"/>
    </row>
    <row r="15" spans="1:6" x14ac:dyDescent="0.25">
      <c r="A15" s="191"/>
      <c r="B15" s="192"/>
      <c r="C15" s="192"/>
      <c r="D15" s="192"/>
      <c r="E15" s="193"/>
    </row>
    <row r="16" spans="1:6" x14ac:dyDescent="0.25">
      <c r="A16" s="191"/>
      <c r="B16" s="192"/>
      <c r="C16" s="192"/>
      <c r="D16" s="192"/>
      <c r="E16" s="193"/>
    </row>
    <row r="17" spans="1:6" x14ac:dyDescent="0.25">
      <c r="A17" s="191"/>
      <c r="B17" s="192"/>
      <c r="C17" s="192"/>
      <c r="D17" s="192"/>
      <c r="E17" s="193"/>
    </row>
    <row r="18" spans="1:6" x14ac:dyDescent="0.25">
      <c r="A18" s="191"/>
      <c r="B18" s="192"/>
      <c r="C18" s="192"/>
      <c r="D18" s="192"/>
      <c r="E18" s="193"/>
    </row>
    <row r="19" spans="1:6" x14ac:dyDescent="0.25">
      <c r="A19" s="194"/>
      <c r="B19" s="195"/>
      <c r="C19" s="195"/>
      <c r="D19" s="195"/>
      <c r="E19" s="196"/>
    </row>
    <row r="20" spans="1:6" x14ac:dyDescent="0.25">
      <c r="A20" s="197" t="s">
        <v>285</v>
      </c>
      <c r="B20" s="198"/>
      <c r="C20" s="198"/>
      <c r="D20" s="198"/>
      <c r="E20" s="199"/>
    </row>
    <row r="21" spans="1:6" x14ac:dyDescent="0.25">
      <c r="A21" s="185" t="s">
        <v>286</v>
      </c>
      <c r="B21" s="186"/>
      <c r="C21" s="186"/>
      <c r="D21" s="186"/>
      <c r="E21" s="187"/>
    </row>
    <row r="22" spans="1:6" x14ac:dyDescent="0.25">
      <c r="A22" s="188"/>
      <c r="B22" s="189"/>
      <c r="C22" s="189"/>
      <c r="D22" s="189"/>
      <c r="E22" s="190"/>
      <c r="F22" s="117" t="s">
        <v>286</v>
      </c>
    </row>
    <row r="23" spans="1:6" x14ac:dyDescent="0.25">
      <c r="A23" s="191"/>
      <c r="B23" s="192"/>
      <c r="C23" s="192"/>
      <c r="D23" s="192"/>
      <c r="E23" s="193"/>
    </row>
    <row r="24" spans="1:6" x14ac:dyDescent="0.25">
      <c r="A24" s="191"/>
      <c r="B24" s="192"/>
      <c r="C24" s="192"/>
      <c r="D24" s="192"/>
      <c r="E24" s="193"/>
    </row>
    <row r="25" spans="1:6" x14ac:dyDescent="0.25">
      <c r="A25" s="191"/>
      <c r="B25" s="192"/>
      <c r="C25" s="192"/>
      <c r="D25" s="192"/>
      <c r="E25" s="193"/>
    </row>
    <row r="26" spans="1:6" x14ac:dyDescent="0.25">
      <c r="A26" s="191"/>
      <c r="B26" s="192"/>
      <c r="C26" s="192"/>
      <c r="D26" s="192"/>
      <c r="E26" s="193"/>
    </row>
    <row r="27" spans="1:6" x14ac:dyDescent="0.25">
      <c r="A27" s="194"/>
      <c r="B27" s="195"/>
      <c r="C27" s="195"/>
      <c r="D27" s="195"/>
      <c r="E27" s="196"/>
    </row>
    <row r="28" spans="1:6" ht="15" customHeight="1" x14ac:dyDescent="0.25">
      <c r="A28" s="171" t="s">
        <v>287</v>
      </c>
      <c r="B28" s="172"/>
      <c r="C28" s="172"/>
      <c r="D28" s="173"/>
      <c r="E28" s="174"/>
    </row>
    <row r="29" spans="1:6" x14ac:dyDescent="0.25">
      <c r="A29" s="212" t="s">
        <v>288</v>
      </c>
      <c r="B29" s="213"/>
      <c r="C29" s="213"/>
      <c r="D29" s="210" t="s">
        <v>289</v>
      </c>
      <c r="E29" s="211"/>
      <c r="F29" s="117" t="s">
        <v>290</v>
      </c>
    </row>
    <row r="30" spans="1:6" ht="23.45" customHeight="1" x14ac:dyDescent="0.25">
      <c r="A30" s="175" t="s">
        <v>291</v>
      </c>
      <c r="B30" s="176"/>
      <c r="C30" s="176"/>
      <c r="D30" s="177"/>
      <c r="E30" s="178"/>
      <c r="F30" s="117" t="s">
        <v>319</v>
      </c>
    </row>
    <row r="31" spans="1:6" x14ac:dyDescent="0.25">
      <c r="A31" s="206" t="s">
        <v>292</v>
      </c>
      <c r="B31" s="207"/>
      <c r="C31" s="179" t="s">
        <v>293</v>
      </c>
      <c r="D31" s="180"/>
      <c r="E31" s="181"/>
      <c r="F31" s="117" t="s">
        <v>294</v>
      </c>
    </row>
    <row r="32" spans="1:6" x14ac:dyDescent="0.25">
      <c r="A32" s="208"/>
      <c r="B32" s="209"/>
      <c r="C32" s="182"/>
      <c r="D32" s="183"/>
      <c r="E32" s="184"/>
    </row>
    <row r="33" spans="1:5" x14ac:dyDescent="0.25">
      <c r="A33" s="206" t="s">
        <v>295</v>
      </c>
      <c r="B33" s="207"/>
      <c r="C33" s="179" t="s">
        <v>293</v>
      </c>
      <c r="D33" s="180"/>
      <c r="E33" s="181"/>
    </row>
    <row r="34" spans="1:5" x14ac:dyDescent="0.25">
      <c r="A34" s="208"/>
      <c r="B34" s="209"/>
      <c r="C34" s="182"/>
      <c r="D34" s="183"/>
      <c r="E34" s="184"/>
    </row>
    <row r="35" spans="1:5" x14ac:dyDescent="0.25">
      <c r="A35" s="206" t="s">
        <v>296</v>
      </c>
      <c r="B35" s="207"/>
      <c r="C35" s="179" t="s">
        <v>293</v>
      </c>
      <c r="D35" s="180"/>
      <c r="E35" s="181"/>
    </row>
    <row r="36" spans="1:5" x14ac:dyDescent="0.25">
      <c r="A36" s="208"/>
      <c r="B36" s="209"/>
      <c r="C36" s="182"/>
      <c r="D36" s="183"/>
      <c r="E36" s="184"/>
    </row>
    <row r="37" spans="1:5" x14ac:dyDescent="0.25">
      <c r="A37" s="206" t="s">
        <v>297</v>
      </c>
      <c r="B37" s="207"/>
      <c r="C37" s="179" t="s">
        <v>298</v>
      </c>
      <c r="D37" s="180"/>
      <c r="E37" s="181"/>
    </row>
    <row r="38" spans="1:5" x14ac:dyDescent="0.25">
      <c r="A38" s="208"/>
      <c r="B38" s="209"/>
      <c r="C38" s="182"/>
      <c r="D38" s="183"/>
      <c r="E38" s="184"/>
    </row>
    <row r="39" spans="1:5" x14ac:dyDescent="0.25">
      <c r="A39" s="95" t="s">
        <v>299</v>
      </c>
    </row>
  </sheetData>
  <mergeCells count="20">
    <mergeCell ref="A35:B36"/>
    <mergeCell ref="D29:E29"/>
    <mergeCell ref="A29:C29"/>
    <mergeCell ref="A31:B32"/>
    <mergeCell ref="A37:B38"/>
    <mergeCell ref="C37:E38"/>
    <mergeCell ref="C33:E34"/>
    <mergeCell ref="C35:E36"/>
    <mergeCell ref="A33:B34"/>
    <mergeCell ref="A20:E20"/>
    <mergeCell ref="A1:E1"/>
    <mergeCell ref="A3:E3"/>
    <mergeCell ref="A8:E8"/>
    <mergeCell ref="A9:E9"/>
    <mergeCell ref="A10:E19"/>
    <mergeCell ref="A28:E28"/>
    <mergeCell ref="A30:E30"/>
    <mergeCell ref="C31:E32"/>
    <mergeCell ref="A21:E21"/>
    <mergeCell ref="A22:E27"/>
  </mergeCells>
  <dataValidations count="2">
    <dataValidation type="list" allowBlank="1" showInputMessage="1" showErrorMessage="1" sqref="A5" xr:uid="{5421334E-6BAF-4F02-90BF-264DB967548A}">
      <formula1>"Score (Ordinal Ranking), Score (Point Ranking)"</formula1>
    </dataValidation>
    <dataValidation type="list" allowBlank="1" showInputMessage="1" showErrorMessage="1" sqref="D29:E29" xr:uid="{8E40A0AF-EB93-4611-BDAF-F9BB9605397B}">
      <formula1>$B$4:$E$4</formula1>
    </dataValidation>
  </dataValidations>
  <pageMargins left="0.7" right="0.7" top="0.75" bottom="0.75" header="0.3" footer="0.3"/>
  <pageSetup scale="31" fitToHeight="20"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77DF5-FEDC-441A-AD6F-FA9390EE4426}">
  <dimension ref="A1:R71"/>
  <sheetViews>
    <sheetView zoomScale="90" zoomScaleNormal="90" workbookViewId="0">
      <selection activeCell="G46" sqref="G46"/>
    </sheetView>
  </sheetViews>
  <sheetFormatPr defaultColWidth="8.7109375" defaultRowHeight="15" x14ac:dyDescent="0.25"/>
  <cols>
    <col min="1" max="1" width="9.140625" style="1" bestFit="1" customWidth="1"/>
    <col min="2" max="2" width="20.5703125" style="1" bestFit="1" customWidth="1"/>
    <col min="3" max="3" width="18.5703125" style="1" bestFit="1" customWidth="1"/>
    <col min="4" max="4" width="53.7109375" style="11" bestFit="1" customWidth="1"/>
    <col min="5" max="5" width="17.42578125" style="1" bestFit="1" customWidth="1"/>
    <col min="6" max="6" width="7.85546875" style="1" customWidth="1"/>
    <col min="7" max="7" width="12.28515625" style="1" customWidth="1"/>
    <col min="8" max="8" width="14.85546875" style="1" customWidth="1"/>
    <col min="9" max="9" width="11.140625" style="1" customWidth="1"/>
    <col min="10" max="10" width="12.28515625" style="1" customWidth="1"/>
    <col min="11" max="11" width="13.5703125" style="1" bestFit="1" customWidth="1"/>
    <col min="12" max="12" width="14.85546875" style="1" customWidth="1"/>
    <col min="13" max="13" width="14.5703125" style="1" customWidth="1"/>
    <col min="14" max="14" width="14.85546875" style="1" customWidth="1"/>
    <col min="15" max="16" width="13.140625" style="1" customWidth="1"/>
    <col min="17" max="17" width="12.140625" style="1" customWidth="1"/>
    <col min="18" max="18" width="12.5703125" style="1" customWidth="1"/>
    <col min="19" max="16384" width="8.7109375" style="1"/>
  </cols>
  <sheetData>
    <row r="1" spans="1:18" s="60" customFormat="1" ht="45.75" thickBot="1" x14ac:dyDescent="0.3">
      <c r="A1" s="36" t="s">
        <v>245</v>
      </c>
      <c r="B1" s="56" t="s">
        <v>300</v>
      </c>
      <c r="C1" s="56" t="s">
        <v>301</v>
      </c>
      <c r="D1" s="32" t="s">
        <v>246</v>
      </c>
      <c r="E1" s="33" t="s">
        <v>302</v>
      </c>
      <c r="F1" s="32" t="s">
        <v>303</v>
      </c>
      <c r="G1" s="32" t="s">
        <v>304</v>
      </c>
      <c r="H1" s="32" t="s">
        <v>305</v>
      </c>
      <c r="I1" s="32" t="s">
        <v>306</v>
      </c>
      <c r="J1" s="55" t="s">
        <v>307</v>
      </c>
      <c r="K1" s="57" t="s">
        <v>308</v>
      </c>
      <c r="L1" s="58" t="s">
        <v>309</v>
      </c>
      <c r="M1" s="58" t="s">
        <v>310</v>
      </c>
      <c r="N1" s="59" t="s">
        <v>311</v>
      </c>
      <c r="O1" s="57" t="s">
        <v>312</v>
      </c>
      <c r="P1" s="58" t="s">
        <v>313</v>
      </c>
      <c r="Q1" s="58" t="s">
        <v>314</v>
      </c>
      <c r="R1" s="58" t="s">
        <v>315</v>
      </c>
    </row>
    <row r="2" spans="1:18" ht="30.75" thickTop="1" x14ac:dyDescent="0.25">
      <c r="A2" s="12" t="s">
        <v>128</v>
      </c>
      <c r="B2" s="81">
        <f>'Project Details'!$B$8</f>
        <v>20</v>
      </c>
      <c r="C2" s="50">
        <f>'Project Details'!$B$8/100</f>
        <v>0.2</v>
      </c>
      <c r="D2" s="13" t="s">
        <v>251</v>
      </c>
      <c r="E2" s="14" t="s">
        <v>164</v>
      </c>
      <c r="F2" s="15">
        <v>2</v>
      </c>
      <c r="G2" s="15">
        <v>3</v>
      </c>
      <c r="H2" s="14">
        <v>1</v>
      </c>
      <c r="I2" s="14">
        <v>1</v>
      </c>
      <c r="J2" s="16">
        <v>1</v>
      </c>
      <c r="K2" s="14">
        <f t="shared" ref="K2:K22" si="0">B2*F2*G2</f>
        <v>120</v>
      </c>
      <c r="L2" s="14">
        <f t="shared" ref="L2:L22" si="1">B2*F2*H2</f>
        <v>40</v>
      </c>
      <c r="M2" s="14">
        <f t="shared" ref="M2:M22" si="2">B2*F2*I2</f>
        <v>40</v>
      </c>
      <c r="N2" s="37">
        <f t="shared" ref="N2:N22" si="3">B2*F2*J2</f>
        <v>40</v>
      </c>
      <c r="O2" s="41">
        <f t="shared" ref="O2:O22" si="4">C2*F2*G2</f>
        <v>1.2000000000000002</v>
      </c>
      <c r="P2" s="14">
        <f t="shared" ref="P2:P22" si="5">C2*F2*H2</f>
        <v>0.4</v>
      </c>
      <c r="Q2" s="14">
        <f t="shared" ref="Q2:Q22" si="6">C2*F2*I2</f>
        <v>0.4</v>
      </c>
      <c r="R2" s="42">
        <f t="shared" ref="R2:R22" si="7">C2*F2*J2</f>
        <v>0.4</v>
      </c>
    </row>
    <row r="3" spans="1:18" ht="30" x14ac:dyDescent="0.25">
      <c r="A3" s="17" t="s">
        <v>128</v>
      </c>
      <c r="B3" s="82">
        <f>'Project Details'!$B$8</f>
        <v>20</v>
      </c>
      <c r="C3" s="51">
        <f>'Project Details'!$B$8/100</f>
        <v>0.2</v>
      </c>
      <c r="D3" s="18" t="s">
        <v>251</v>
      </c>
      <c r="E3" s="19" t="s">
        <v>161</v>
      </c>
      <c r="F3" s="20">
        <v>1</v>
      </c>
      <c r="G3" s="20">
        <v>3</v>
      </c>
      <c r="H3" s="19">
        <v>3</v>
      </c>
      <c r="I3" s="19">
        <v>3</v>
      </c>
      <c r="J3" s="21">
        <v>3</v>
      </c>
      <c r="K3" s="19">
        <f t="shared" si="0"/>
        <v>60</v>
      </c>
      <c r="L3" s="19">
        <f t="shared" si="1"/>
        <v>60</v>
      </c>
      <c r="M3" s="19">
        <f t="shared" si="2"/>
        <v>60</v>
      </c>
      <c r="N3" s="38">
        <f t="shared" si="3"/>
        <v>60</v>
      </c>
      <c r="O3" s="43">
        <f t="shared" si="4"/>
        <v>0.60000000000000009</v>
      </c>
      <c r="P3" s="19">
        <f t="shared" si="5"/>
        <v>0.60000000000000009</v>
      </c>
      <c r="Q3" s="19">
        <f t="shared" si="6"/>
        <v>0.60000000000000009</v>
      </c>
      <c r="R3" s="44">
        <f t="shared" si="7"/>
        <v>0.60000000000000009</v>
      </c>
    </row>
    <row r="4" spans="1:18" ht="30.75" thickBot="1" x14ac:dyDescent="0.3">
      <c r="A4" s="22" t="s">
        <v>128</v>
      </c>
      <c r="B4" s="83">
        <f>'Project Details'!$B$8</f>
        <v>20</v>
      </c>
      <c r="C4" s="52">
        <f>'Project Details'!$B$8/100</f>
        <v>0.2</v>
      </c>
      <c r="D4" s="23" t="s">
        <v>251</v>
      </c>
      <c r="E4" s="24" t="s">
        <v>202</v>
      </c>
      <c r="F4" s="25" t="s">
        <v>316</v>
      </c>
      <c r="G4" s="25">
        <v>1</v>
      </c>
      <c r="H4" s="24">
        <v>1</v>
      </c>
      <c r="I4" s="24">
        <v>1</v>
      </c>
      <c r="J4" s="26">
        <v>1</v>
      </c>
      <c r="K4" s="24">
        <f>B4*G4</f>
        <v>20</v>
      </c>
      <c r="L4" s="24">
        <f>B4*H4</f>
        <v>20</v>
      </c>
      <c r="M4" s="24">
        <f>B4*I4</f>
        <v>20</v>
      </c>
      <c r="N4" s="39">
        <f>B4*J4</f>
        <v>20</v>
      </c>
      <c r="O4" s="45">
        <f>C4*G4</f>
        <v>0.2</v>
      </c>
      <c r="P4" s="24">
        <f>C4*H4</f>
        <v>0.2</v>
      </c>
      <c r="Q4" s="24">
        <f>C4*I4</f>
        <v>0.2</v>
      </c>
      <c r="R4" s="46">
        <f>C4*J4</f>
        <v>0.2</v>
      </c>
    </row>
    <row r="5" spans="1:18" ht="30" customHeight="1" thickTop="1" x14ac:dyDescent="0.25">
      <c r="A5" s="27" t="s">
        <v>128</v>
      </c>
      <c r="B5" s="84">
        <f>'Project Details'!$B$8</f>
        <v>20</v>
      </c>
      <c r="C5" s="50">
        <f>'Project Details'!$B$8/100</f>
        <v>0.2</v>
      </c>
      <c r="D5" s="28" t="s">
        <v>252</v>
      </c>
      <c r="E5" s="29" t="s">
        <v>164</v>
      </c>
      <c r="F5" s="29">
        <v>2</v>
      </c>
      <c r="G5" s="29">
        <v>1</v>
      </c>
      <c r="H5" s="29">
        <v>2</v>
      </c>
      <c r="I5" s="29">
        <v>3</v>
      </c>
      <c r="J5" s="30">
        <v>2</v>
      </c>
      <c r="K5" s="29">
        <f t="shared" si="0"/>
        <v>40</v>
      </c>
      <c r="L5" s="29">
        <f t="shared" si="1"/>
        <v>80</v>
      </c>
      <c r="M5" s="29">
        <f t="shared" si="2"/>
        <v>120</v>
      </c>
      <c r="N5" s="40">
        <f t="shared" si="3"/>
        <v>80</v>
      </c>
      <c r="O5" s="47">
        <f t="shared" si="4"/>
        <v>0.4</v>
      </c>
      <c r="P5" s="29">
        <f t="shared" si="5"/>
        <v>0.8</v>
      </c>
      <c r="Q5" s="29">
        <f t="shared" si="6"/>
        <v>1.2000000000000002</v>
      </c>
      <c r="R5" s="48">
        <f t="shared" si="7"/>
        <v>0.8</v>
      </c>
    </row>
    <row r="6" spans="1:18" ht="30" customHeight="1" x14ac:dyDescent="0.25">
      <c r="A6" s="17" t="s">
        <v>128</v>
      </c>
      <c r="B6" s="82">
        <f>'Project Details'!$B$8</f>
        <v>20</v>
      </c>
      <c r="C6" s="51">
        <f>'Project Details'!$B$8/100</f>
        <v>0.2</v>
      </c>
      <c r="D6" s="18" t="s">
        <v>252</v>
      </c>
      <c r="E6" s="19" t="s">
        <v>161</v>
      </c>
      <c r="F6" s="19">
        <v>1</v>
      </c>
      <c r="G6" s="19">
        <v>2</v>
      </c>
      <c r="H6" s="19">
        <v>1</v>
      </c>
      <c r="I6" s="19">
        <v>1</v>
      </c>
      <c r="J6" s="21">
        <v>1</v>
      </c>
      <c r="K6" s="19">
        <f t="shared" si="0"/>
        <v>40</v>
      </c>
      <c r="L6" s="19">
        <f t="shared" si="1"/>
        <v>20</v>
      </c>
      <c r="M6" s="19">
        <f t="shared" si="2"/>
        <v>20</v>
      </c>
      <c r="N6" s="38">
        <f t="shared" si="3"/>
        <v>20</v>
      </c>
      <c r="O6" s="43">
        <f t="shared" si="4"/>
        <v>0.4</v>
      </c>
      <c r="P6" s="19">
        <f t="shared" si="5"/>
        <v>0.2</v>
      </c>
      <c r="Q6" s="19">
        <f t="shared" si="6"/>
        <v>0.2</v>
      </c>
      <c r="R6" s="44">
        <f t="shared" si="7"/>
        <v>0.2</v>
      </c>
    </row>
    <row r="7" spans="1:18" ht="30" customHeight="1" thickBot="1" x14ac:dyDescent="0.3">
      <c r="A7" s="22" t="s">
        <v>128</v>
      </c>
      <c r="B7" s="83">
        <f>'Project Details'!$B$8</f>
        <v>20</v>
      </c>
      <c r="C7" s="52">
        <f>'Project Details'!$B$8/100</f>
        <v>0.2</v>
      </c>
      <c r="D7" s="23" t="s">
        <v>252</v>
      </c>
      <c r="E7" s="24" t="s">
        <v>202</v>
      </c>
      <c r="F7" s="24" t="s">
        <v>316</v>
      </c>
      <c r="G7" s="24">
        <v>1</v>
      </c>
      <c r="H7" s="24">
        <v>1</v>
      </c>
      <c r="I7" s="24">
        <v>1</v>
      </c>
      <c r="J7" s="26">
        <v>1</v>
      </c>
      <c r="K7" s="24">
        <f>B7*G7</f>
        <v>20</v>
      </c>
      <c r="L7" s="24">
        <f>B7*H7</f>
        <v>20</v>
      </c>
      <c r="M7" s="24">
        <f>B7*I7</f>
        <v>20</v>
      </c>
      <c r="N7" s="39">
        <f>B7*J7</f>
        <v>20</v>
      </c>
      <c r="O7" s="45">
        <f>C7*G7</f>
        <v>0.2</v>
      </c>
      <c r="P7" s="24">
        <f>C7*H7</f>
        <v>0.2</v>
      </c>
      <c r="Q7" s="24">
        <f>C7*I7</f>
        <v>0.2</v>
      </c>
      <c r="R7" s="46">
        <f>C7*J7</f>
        <v>0.2</v>
      </c>
    </row>
    <row r="8" spans="1:18" ht="30.75" thickTop="1" x14ac:dyDescent="0.25">
      <c r="A8" s="27" t="s">
        <v>128</v>
      </c>
      <c r="B8" s="84">
        <f>'Project Details'!$B$8</f>
        <v>20</v>
      </c>
      <c r="C8" s="50">
        <f>'Project Details'!$B$8/100</f>
        <v>0.2</v>
      </c>
      <c r="D8" s="28" t="s">
        <v>253</v>
      </c>
      <c r="E8" s="29" t="s">
        <v>164</v>
      </c>
      <c r="F8" s="29">
        <v>2</v>
      </c>
      <c r="G8" s="29">
        <v>3</v>
      </c>
      <c r="H8" s="29">
        <v>2</v>
      </c>
      <c r="I8" s="29">
        <v>1</v>
      </c>
      <c r="J8" s="30">
        <v>2</v>
      </c>
      <c r="K8" s="29">
        <f t="shared" si="0"/>
        <v>120</v>
      </c>
      <c r="L8" s="29">
        <f t="shared" si="1"/>
        <v>80</v>
      </c>
      <c r="M8" s="29">
        <f t="shared" si="2"/>
        <v>40</v>
      </c>
      <c r="N8" s="40">
        <f t="shared" si="3"/>
        <v>80</v>
      </c>
      <c r="O8" s="47">
        <f t="shared" si="4"/>
        <v>1.2000000000000002</v>
      </c>
      <c r="P8" s="29">
        <f t="shared" si="5"/>
        <v>0.8</v>
      </c>
      <c r="Q8" s="29">
        <f t="shared" si="6"/>
        <v>0.4</v>
      </c>
      <c r="R8" s="48">
        <f t="shared" si="7"/>
        <v>0.8</v>
      </c>
    </row>
    <row r="9" spans="1:18" ht="30" x14ac:dyDescent="0.25">
      <c r="A9" s="17" t="s">
        <v>128</v>
      </c>
      <c r="B9" s="82">
        <f>'Project Details'!$B$8</f>
        <v>20</v>
      </c>
      <c r="C9" s="51">
        <f>'Project Details'!$B$8/100</f>
        <v>0.2</v>
      </c>
      <c r="D9" s="18" t="s">
        <v>253</v>
      </c>
      <c r="E9" s="19" t="s">
        <v>161</v>
      </c>
      <c r="F9" s="19">
        <v>1</v>
      </c>
      <c r="G9" s="19">
        <v>1</v>
      </c>
      <c r="H9" s="19">
        <v>2</v>
      </c>
      <c r="I9" s="19">
        <v>2</v>
      </c>
      <c r="J9" s="21">
        <v>2</v>
      </c>
      <c r="K9" s="19">
        <f t="shared" si="0"/>
        <v>20</v>
      </c>
      <c r="L9" s="19">
        <f t="shared" si="1"/>
        <v>40</v>
      </c>
      <c r="M9" s="19">
        <f t="shared" si="2"/>
        <v>40</v>
      </c>
      <c r="N9" s="38">
        <f t="shared" si="3"/>
        <v>40</v>
      </c>
      <c r="O9" s="43">
        <f t="shared" si="4"/>
        <v>0.2</v>
      </c>
      <c r="P9" s="19">
        <f t="shared" si="5"/>
        <v>0.4</v>
      </c>
      <c r="Q9" s="19">
        <f t="shared" si="6"/>
        <v>0.4</v>
      </c>
      <c r="R9" s="44">
        <f t="shared" si="7"/>
        <v>0.4</v>
      </c>
    </row>
    <row r="10" spans="1:18" ht="30.75" thickBot="1" x14ac:dyDescent="0.3">
      <c r="A10" s="22" t="s">
        <v>128</v>
      </c>
      <c r="B10" s="83">
        <f>'Project Details'!$B$8</f>
        <v>20</v>
      </c>
      <c r="C10" s="52">
        <f>'Project Details'!$B$8/100</f>
        <v>0.2</v>
      </c>
      <c r="D10" s="23" t="s">
        <v>253</v>
      </c>
      <c r="E10" s="24" t="s">
        <v>202</v>
      </c>
      <c r="F10" s="24" t="s">
        <v>316</v>
      </c>
      <c r="G10" s="24">
        <v>1</v>
      </c>
      <c r="H10" s="24">
        <v>1</v>
      </c>
      <c r="I10" s="24">
        <v>1</v>
      </c>
      <c r="J10" s="26">
        <v>1</v>
      </c>
      <c r="K10" s="24">
        <f>B10*G10</f>
        <v>20</v>
      </c>
      <c r="L10" s="24">
        <f>B10*H10</f>
        <v>20</v>
      </c>
      <c r="M10" s="24">
        <f>B10*I10</f>
        <v>20</v>
      </c>
      <c r="N10" s="39">
        <f>B10*J10</f>
        <v>20</v>
      </c>
      <c r="O10" s="45">
        <f>C10*G10</f>
        <v>0.2</v>
      </c>
      <c r="P10" s="24">
        <f>C10*H10</f>
        <v>0.2</v>
      </c>
      <c r="Q10" s="24">
        <f>C10*I10</f>
        <v>0.2</v>
      </c>
      <c r="R10" s="46">
        <f>C10*J10</f>
        <v>0.2</v>
      </c>
    </row>
    <row r="11" spans="1:18" ht="30.75" thickTop="1" x14ac:dyDescent="0.25">
      <c r="A11" s="27" t="s">
        <v>124</v>
      </c>
      <c r="B11" s="84">
        <f>'Project Details'!$B$11</f>
        <v>20</v>
      </c>
      <c r="C11" s="50">
        <f>'Project Details'!$B$11/100</f>
        <v>0.2</v>
      </c>
      <c r="D11" s="28" t="s">
        <v>254</v>
      </c>
      <c r="E11" s="29" t="s">
        <v>206</v>
      </c>
      <c r="F11" s="29">
        <v>3</v>
      </c>
      <c r="G11" s="29">
        <v>1</v>
      </c>
      <c r="H11" s="29">
        <v>3</v>
      </c>
      <c r="I11" s="29">
        <v>2</v>
      </c>
      <c r="J11" s="30">
        <v>2</v>
      </c>
      <c r="K11" s="29">
        <f t="shared" si="0"/>
        <v>60</v>
      </c>
      <c r="L11" s="29">
        <f t="shared" si="1"/>
        <v>180</v>
      </c>
      <c r="M11" s="29">
        <f t="shared" si="2"/>
        <v>120</v>
      </c>
      <c r="N11" s="40">
        <f t="shared" si="3"/>
        <v>120</v>
      </c>
      <c r="O11" s="47">
        <f t="shared" si="4"/>
        <v>0.60000000000000009</v>
      </c>
      <c r="P11" s="29">
        <f t="shared" si="5"/>
        <v>1.8000000000000003</v>
      </c>
      <c r="Q11" s="29">
        <f t="shared" si="6"/>
        <v>1.2000000000000002</v>
      </c>
      <c r="R11" s="48">
        <f t="shared" si="7"/>
        <v>1.2000000000000002</v>
      </c>
    </row>
    <row r="12" spans="1:18" ht="30" x14ac:dyDescent="0.25">
      <c r="A12" s="17" t="s">
        <v>124</v>
      </c>
      <c r="B12" s="82">
        <f>'Project Details'!$B$11</f>
        <v>20</v>
      </c>
      <c r="C12" s="51">
        <f>'Project Details'!$B$11/100</f>
        <v>0.2</v>
      </c>
      <c r="D12" s="18" t="s">
        <v>254</v>
      </c>
      <c r="E12" s="19" t="s">
        <v>169</v>
      </c>
      <c r="F12" s="19">
        <v>2</v>
      </c>
      <c r="G12" s="19">
        <v>1</v>
      </c>
      <c r="H12" s="19">
        <v>2</v>
      </c>
      <c r="I12" s="19">
        <v>2</v>
      </c>
      <c r="J12" s="21">
        <v>2</v>
      </c>
      <c r="K12" s="19">
        <f t="shared" si="0"/>
        <v>40</v>
      </c>
      <c r="L12" s="19">
        <f t="shared" si="1"/>
        <v>80</v>
      </c>
      <c r="M12" s="19">
        <f t="shared" si="2"/>
        <v>80</v>
      </c>
      <c r="N12" s="38">
        <f t="shared" si="3"/>
        <v>80</v>
      </c>
      <c r="O12" s="43">
        <f t="shared" si="4"/>
        <v>0.4</v>
      </c>
      <c r="P12" s="19">
        <f t="shared" si="5"/>
        <v>0.8</v>
      </c>
      <c r="Q12" s="19">
        <f t="shared" si="6"/>
        <v>0.8</v>
      </c>
      <c r="R12" s="44">
        <f t="shared" si="7"/>
        <v>0.8</v>
      </c>
    </row>
    <row r="13" spans="1:18" ht="30" x14ac:dyDescent="0.25">
      <c r="A13" s="17" t="s">
        <v>124</v>
      </c>
      <c r="B13" s="82">
        <f>'Project Details'!$B$11</f>
        <v>20</v>
      </c>
      <c r="C13" s="51">
        <f>'Project Details'!$B$11/100</f>
        <v>0.2</v>
      </c>
      <c r="D13" s="18" t="s">
        <v>254</v>
      </c>
      <c r="E13" s="19" t="s">
        <v>207</v>
      </c>
      <c r="F13" s="19">
        <v>1</v>
      </c>
      <c r="G13" s="19">
        <v>2</v>
      </c>
      <c r="H13" s="19">
        <v>1</v>
      </c>
      <c r="I13" s="19">
        <v>1</v>
      </c>
      <c r="J13" s="21">
        <v>1</v>
      </c>
      <c r="K13" s="19">
        <f t="shared" si="0"/>
        <v>40</v>
      </c>
      <c r="L13" s="19">
        <f t="shared" si="1"/>
        <v>20</v>
      </c>
      <c r="M13" s="19">
        <f t="shared" si="2"/>
        <v>20</v>
      </c>
      <c r="N13" s="38">
        <f t="shared" si="3"/>
        <v>20</v>
      </c>
      <c r="O13" s="43">
        <f t="shared" si="4"/>
        <v>0.4</v>
      </c>
      <c r="P13" s="19">
        <f t="shared" si="5"/>
        <v>0.2</v>
      </c>
      <c r="Q13" s="19">
        <f t="shared" si="6"/>
        <v>0.2</v>
      </c>
      <c r="R13" s="44">
        <f t="shared" si="7"/>
        <v>0.2</v>
      </c>
    </row>
    <row r="14" spans="1:18" ht="30.75" thickBot="1" x14ac:dyDescent="0.3">
      <c r="A14" s="22" t="s">
        <v>124</v>
      </c>
      <c r="B14" s="83">
        <f>'Project Details'!$B$11</f>
        <v>20</v>
      </c>
      <c r="C14" s="52">
        <f>'Project Details'!$B$11/100</f>
        <v>0.2</v>
      </c>
      <c r="D14" s="23" t="s">
        <v>254</v>
      </c>
      <c r="E14" s="24" t="s">
        <v>202</v>
      </c>
      <c r="F14" s="24" t="s">
        <v>316</v>
      </c>
      <c r="G14" s="24">
        <v>1</v>
      </c>
      <c r="H14" s="24">
        <v>1</v>
      </c>
      <c r="I14" s="24">
        <v>1</v>
      </c>
      <c r="J14" s="26">
        <v>1</v>
      </c>
      <c r="K14" s="24">
        <f>B14*G14</f>
        <v>20</v>
      </c>
      <c r="L14" s="24">
        <f>B14*H14</f>
        <v>20</v>
      </c>
      <c r="M14" s="24">
        <f>B14*I14</f>
        <v>20</v>
      </c>
      <c r="N14" s="39">
        <f>B14*J14</f>
        <v>20</v>
      </c>
      <c r="O14" s="45">
        <f>C14*G14</f>
        <v>0.2</v>
      </c>
      <c r="P14" s="24">
        <f>C14*H14</f>
        <v>0.2</v>
      </c>
      <c r="Q14" s="24">
        <f>C14*I14</f>
        <v>0.2</v>
      </c>
      <c r="R14" s="46">
        <f>C14*J14</f>
        <v>0.2</v>
      </c>
    </row>
    <row r="15" spans="1:18" ht="30.75" thickTop="1" x14ac:dyDescent="0.25">
      <c r="A15" s="27" t="s">
        <v>124</v>
      </c>
      <c r="B15" s="84">
        <f>'Project Details'!$B$11</f>
        <v>20</v>
      </c>
      <c r="C15" s="50">
        <f>'Project Details'!$B$11/100</f>
        <v>0.2</v>
      </c>
      <c r="D15" s="28" t="s">
        <v>255</v>
      </c>
      <c r="E15" s="29" t="s">
        <v>164</v>
      </c>
      <c r="F15" s="31">
        <v>2</v>
      </c>
      <c r="G15" s="29">
        <v>1</v>
      </c>
      <c r="H15" s="29">
        <v>2</v>
      </c>
      <c r="I15" s="29">
        <v>2</v>
      </c>
      <c r="J15" s="30">
        <v>2</v>
      </c>
      <c r="K15" s="29">
        <f t="shared" si="0"/>
        <v>40</v>
      </c>
      <c r="L15" s="29">
        <f t="shared" si="1"/>
        <v>80</v>
      </c>
      <c r="M15" s="29">
        <f t="shared" si="2"/>
        <v>80</v>
      </c>
      <c r="N15" s="40">
        <f t="shared" si="3"/>
        <v>80</v>
      </c>
      <c r="O15" s="47">
        <f t="shared" si="4"/>
        <v>0.4</v>
      </c>
      <c r="P15" s="29">
        <f t="shared" si="5"/>
        <v>0.8</v>
      </c>
      <c r="Q15" s="29">
        <f t="shared" si="6"/>
        <v>0.8</v>
      </c>
      <c r="R15" s="48">
        <f t="shared" si="7"/>
        <v>0.8</v>
      </c>
    </row>
    <row r="16" spans="1:18" ht="30" x14ac:dyDescent="0.25">
      <c r="A16" s="17" t="s">
        <v>124</v>
      </c>
      <c r="B16" s="82">
        <f>'Project Details'!$B$11</f>
        <v>20</v>
      </c>
      <c r="C16" s="51">
        <f>'Project Details'!$B$11/100</f>
        <v>0.2</v>
      </c>
      <c r="D16" s="18" t="s">
        <v>255</v>
      </c>
      <c r="E16" s="19" t="s">
        <v>161</v>
      </c>
      <c r="F16" s="20">
        <v>1</v>
      </c>
      <c r="G16" s="19">
        <v>3</v>
      </c>
      <c r="H16" s="19">
        <v>1</v>
      </c>
      <c r="I16" s="19">
        <v>1</v>
      </c>
      <c r="J16" s="21">
        <v>1</v>
      </c>
      <c r="K16" s="19">
        <f t="shared" si="0"/>
        <v>60</v>
      </c>
      <c r="L16" s="19">
        <f t="shared" si="1"/>
        <v>20</v>
      </c>
      <c r="M16" s="19">
        <f t="shared" si="2"/>
        <v>20</v>
      </c>
      <c r="N16" s="38">
        <f t="shared" si="3"/>
        <v>20</v>
      </c>
      <c r="O16" s="43">
        <f t="shared" si="4"/>
        <v>0.60000000000000009</v>
      </c>
      <c r="P16" s="19">
        <f t="shared" si="5"/>
        <v>0.2</v>
      </c>
      <c r="Q16" s="19">
        <f t="shared" si="6"/>
        <v>0.2</v>
      </c>
      <c r="R16" s="44">
        <f t="shared" si="7"/>
        <v>0.2</v>
      </c>
    </row>
    <row r="17" spans="1:18" ht="30.75" thickBot="1" x14ac:dyDescent="0.3">
      <c r="A17" s="22" t="s">
        <v>124</v>
      </c>
      <c r="B17" s="83">
        <f>'Project Details'!$B$11</f>
        <v>20</v>
      </c>
      <c r="C17" s="52">
        <f>'Project Details'!$B$11/100</f>
        <v>0.2</v>
      </c>
      <c r="D17" s="23" t="s">
        <v>255</v>
      </c>
      <c r="E17" s="24" t="s">
        <v>202</v>
      </c>
      <c r="F17" s="25" t="s">
        <v>316</v>
      </c>
      <c r="G17" s="24">
        <v>1</v>
      </c>
      <c r="H17" s="24">
        <v>1</v>
      </c>
      <c r="I17" s="24">
        <v>1</v>
      </c>
      <c r="J17" s="26">
        <v>1</v>
      </c>
      <c r="K17" s="24">
        <f>B17*G17</f>
        <v>20</v>
      </c>
      <c r="L17" s="24">
        <f>B17*H17</f>
        <v>20</v>
      </c>
      <c r="M17" s="24">
        <f>B17*I17</f>
        <v>20</v>
      </c>
      <c r="N17" s="39">
        <f>B17*J17</f>
        <v>20</v>
      </c>
      <c r="O17" s="45">
        <f>C17*G17</f>
        <v>0.2</v>
      </c>
      <c r="P17" s="24">
        <f>C17*H17</f>
        <v>0.2</v>
      </c>
      <c r="Q17" s="24">
        <f>C17*I17</f>
        <v>0.2</v>
      </c>
      <c r="R17" s="46">
        <f>C17*J17</f>
        <v>0.2</v>
      </c>
    </row>
    <row r="18" spans="1:18" ht="30.75" thickTop="1" x14ac:dyDescent="0.25">
      <c r="A18" s="27" t="s">
        <v>124</v>
      </c>
      <c r="B18" s="84">
        <f>'Project Details'!$B$11</f>
        <v>20</v>
      </c>
      <c r="C18" s="50">
        <f>'Project Details'!$B$11/100</f>
        <v>0.2</v>
      </c>
      <c r="D18" s="28" t="s">
        <v>256</v>
      </c>
      <c r="E18" s="29" t="s">
        <v>164</v>
      </c>
      <c r="F18" s="31">
        <v>2</v>
      </c>
      <c r="G18" s="31">
        <v>1</v>
      </c>
      <c r="H18" s="29">
        <v>3</v>
      </c>
      <c r="I18" s="29">
        <v>2</v>
      </c>
      <c r="J18" s="30">
        <v>3</v>
      </c>
      <c r="K18" s="29">
        <f t="shared" si="0"/>
        <v>40</v>
      </c>
      <c r="L18" s="29">
        <f t="shared" si="1"/>
        <v>120</v>
      </c>
      <c r="M18" s="29">
        <f t="shared" si="2"/>
        <v>80</v>
      </c>
      <c r="N18" s="40">
        <f t="shared" si="3"/>
        <v>120</v>
      </c>
      <c r="O18" s="47">
        <f t="shared" si="4"/>
        <v>0.4</v>
      </c>
      <c r="P18" s="29">
        <f t="shared" si="5"/>
        <v>1.2000000000000002</v>
      </c>
      <c r="Q18" s="29">
        <f t="shared" si="6"/>
        <v>0.8</v>
      </c>
      <c r="R18" s="48">
        <f t="shared" si="7"/>
        <v>1.2000000000000002</v>
      </c>
    </row>
    <row r="19" spans="1:18" ht="30" x14ac:dyDescent="0.25">
      <c r="A19" s="17" t="s">
        <v>124</v>
      </c>
      <c r="B19" s="82">
        <f>'Project Details'!$B$11</f>
        <v>20</v>
      </c>
      <c r="C19" s="51">
        <f>'Project Details'!$B$11/100</f>
        <v>0.2</v>
      </c>
      <c r="D19" s="18" t="s">
        <v>256</v>
      </c>
      <c r="E19" s="19" t="s">
        <v>161</v>
      </c>
      <c r="F19" s="20">
        <v>1</v>
      </c>
      <c r="G19" s="20">
        <v>3</v>
      </c>
      <c r="H19" s="19">
        <v>2</v>
      </c>
      <c r="I19" s="19">
        <v>1</v>
      </c>
      <c r="J19" s="21">
        <v>2</v>
      </c>
      <c r="K19" s="19">
        <f t="shared" si="0"/>
        <v>60</v>
      </c>
      <c r="L19" s="19">
        <f t="shared" si="1"/>
        <v>40</v>
      </c>
      <c r="M19" s="19">
        <f t="shared" si="2"/>
        <v>20</v>
      </c>
      <c r="N19" s="38">
        <f t="shared" si="3"/>
        <v>40</v>
      </c>
      <c r="O19" s="43">
        <f t="shared" si="4"/>
        <v>0.60000000000000009</v>
      </c>
      <c r="P19" s="19">
        <f t="shared" si="5"/>
        <v>0.4</v>
      </c>
      <c r="Q19" s="19">
        <f t="shared" si="6"/>
        <v>0.2</v>
      </c>
      <c r="R19" s="44">
        <f t="shared" si="7"/>
        <v>0.4</v>
      </c>
    </row>
    <row r="20" spans="1:18" ht="30.75" thickBot="1" x14ac:dyDescent="0.3">
      <c r="A20" s="22" t="s">
        <v>124</v>
      </c>
      <c r="B20" s="83">
        <f>'Project Details'!$B$11</f>
        <v>20</v>
      </c>
      <c r="C20" s="52">
        <f>'Project Details'!$B$11/100</f>
        <v>0.2</v>
      </c>
      <c r="D20" s="23" t="s">
        <v>256</v>
      </c>
      <c r="E20" s="24" t="s">
        <v>202</v>
      </c>
      <c r="F20" s="25" t="s">
        <v>316</v>
      </c>
      <c r="G20" s="24">
        <v>1</v>
      </c>
      <c r="H20" s="24">
        <v>1</v>
      </c>
      <c r="I20" s="24">
        <v>1</v>
      </c>
      <c r="J20" s="26">
        <v>1</v>
      </c>
      <c r="K20" s="24">
        <f>B20*G20</f>
        <v>20</v>
      </c>
      <c r="L20" s="24">
        <f>B20*H20</f>
        <v>20</v>
      </c>
      <c r="M20" s="24">
        <f>B20*I20</f>
        <v>20</v>
      </c>
      <c r="N20" s="39">
        <f>B20*J20</f>
        <v>20</v>
      </c>
      <c r="O20" s="45">
        <f>C20*G20</f>
        <v>0.2</v>
      </c>
      <c r="P20" s="24">
        <f>C20*H20</f>
        <v>0.2</v>
      </c>
      <c r="Q20" s="24">
        <f>C20*I20</f>
        <v>0.2</v>
      </c>
      <c r="R20" s="46">
        <f>C20*J20</f>
        <v>0.2</v>
      </c>
    </row>
    <row r="21" spans="1:18" ht="30.75" thickTop="1" x14ac:dyDescent="0.25">
      <c r="A21" s="27" t="s">
        <v>124</v>
      </c>
      <c r="B21" s="84">
        <f>'Project Details'!$B$11</f>
        <v>20</v>
      </c>
      <c r="C21" s="50">
        <f>'Project Details'!$B$11/100</f>
        <v>0.2</v>
      </c>
      <c r="D21" s="28" t="s">
        <v>257</v>
      </c>
      <c r="E21" s="29" t="s">
        <v>164</v>
      </c>
      <c r="F21" s="29">
        <v>2</v>
      </c>
      <c r="G21" s="29">
        <v>1</v>
      </c>
      <c r="H21" s="29">
        <v>3</v>
      </c>
      <c r="I21" s="29">
        <v>3</v>
      </c>
      <c r="J21" s="30">
        <v>3</v>
      </c>
      <c r="K21" s="29">
        <f t="shared" si="0"/>
        <v>40</v>
      </c>
      <c r="L21" s="29">
        <f t="shared" si="1"/>
        <v>120</v>
      </c>
      <c r="M21" s="29">
        <f t="shared" si="2"/>
        <v>120</v>
      </c>
      <c r="N21" s="40">
        <f t="shared" si="3"/>
        <v>120</v>
      </c>
      <c r="O21" s="47">
        <f t="shared" si="4"/>
        <v>0.4</v>
      </c>
      <c r="P21" s="29">
        <f t="shared" si="5"/>
        <v>1.2000000000000002</v>
      </c>
      <c r="Q21" s="29">
        <f t="shared" si="6"/>
        <v>1.2000000000000002</v>
      </c>
      <c r="R21" s="48">
        <f t="shared" si="7"/>
        <v>1.2000000000000002</v>
      </c>
    </row>
    <row r="22" spans="1:18" ht="30" x14ac:dyDescent="0.25">
      <c r="A22" s="17" t="s">
        <v>124</v>
      </c>
      <c r="B22" s="82">
        <f>'Project Details'!$B$11</f>
        <v>20</v>
      </c>
      <c r="C22" s="51">
        <f>'Project Details'!$B$11/100</f>
        <v>0.2</v>
      </c>
      <c r="D22" s="18" t="s">
        <v>257</v>
      </c>
      <c r="E22" s="19" t="s">
        <v>161</v>
      </c>
      <c r="F22" s="19">
        <v>1</v>
      </c>
      <c r="G22" s="19">
        <v>3</v>
      </c>
      <c r="H22" s="19">
        <v>1</v>
      </c>
      <c r="I22" s="19">
        <v>1</v>
      </c>
      <c r="J22" s="21">
        <v>1</v>
      </c>
      <c r="K22" s="19">
        <f t="shared" si="0"/>
        <v>60</v>
      </c>
      <c r="L22" s="19">
        <f t="shared" si="1"/>
        <v>20</v>
      </c>
      <c r="M22" s="19">
        <f t="shared" si="2"/>
        <v>20</v>
      </c>
      <c r="N22" s="38">
        <f t="shared" si="3"/>
        <v>20</v>
      </c>
      <c r="O22" s="43">
        <f t="shared" si="4"/>
        <v>0.60000000000000009</v>
      </c>
      <c r="P22" s="19">
        <f t="shared" si="5"/>
        <v>0.2</v>
      </c>
      <c r="Q22" s="19">
        <f t="shared" si="6"/>
        <v>0.2</v>
      </c>
      <c r="R22" s="44">
        <f t="shared" si="7"/>
        <v>0.2</v>
      </c>
    </row>
    <row r="23" spans="1:18" ht="30.75" thickBot="1" x14ac:dyDescent="0.3">
      <c r="A23" s="22" t="s">
        <v>124</v>
      </c>
      <c r="B23" s="83">
        <f>'Project Details'!$B$11</f>
        <v>20</v>
      </c>
      <c r="C23" s="52">
        <f>'Project Details'!$B$11/100</f>
        <v>0.2</v>
      </c>
      <c r="D23" s="23" t="s">
        <v>257</v>
      </c>
      <c r="E23" s="24" t="s">
        <v>202</v>
      </c>
      <c r="F23" s="24" t="s">
        <v>316</v>
      </c>
      <c r="G23" s="24">
        <v>1</v>
      </c>
      <c r="H23" s="24">
        <v>1</v>
      </c>
      <c r="I23" s="24">
        <v>1</v>
      </c>
      <c r="J23" s="26">
        <v>1</v>
      </c>
      <c r="K23" s="24">
        <f>B23*G23</f>
        <v>20</v>
      </c>
      <c r="L23" s="24">
        <f>B23*H23</f>
        <v>20</v>
      </c>
      <c r="M23" s="24">
        <f>B23*I23</f>
        <v>20</v>
      </c>
      <c r="N23" s="39">
        <f>B23*J23</f>
        <v>20</v>
      </c>
      <c r="O23" s="45">
        <f>C23*G23</f>
        <v>0.2</v>
      </c>
      <c r="P23" s="24">
        <f>C23*H23</f>
        <v>0.2</v>
      </c>
      <c r="Q23" s="24">
        <f>C23*I23</f>
        <v>0.2</v>
      </c>
      <c r="R23" s="46">
        <f>C23*J23</f>
        <v>0.2</v>
      </c>
    </row>
    <row r="24" spans="1:18" ht="30.75" thickTop="1" x14ac:dyDescent="0.25">
      <c r="A24" s="27" t="s">
        <v>119</v>
      </c>
      <c r="B24" s="84">
        <f>'Project Details'!$B$14</f>
        <v>20</v>
      </c>
      <c r="C24" s="50">
        <f>'Project Details'!$B$14/100</f>
        <v>0.2</v>
      </c>
      <c r="D24" s="28" t="s">
        <v>258</v>
      </c>
      <c r="E24" s="29" t="s">
        <v>212</v>
      </c>
      <c r="F24" s="29">
        <v>1</v>
      </c>
      <c r="G24" s="29">
        <v>1</v>
      </c>
      <c r="H24" s="29">
        <v>3</v>
      </c>
      <c r="I24" s="29">
        <v>1</v>
      </c>
      <c r="J24" s="30">
        <v>3</v>
      </c>
      <c r="K24" s="29">
        <f t="shared" ref="K24:K70" si="8">B24*F24*G24</f>
        <v>20</v>
      </c>
      <c r="L24" s="29">
        <f t="shared" ref="L24:L70" si="9">B24*F24*H24</f>
        <v>60</v>
      </c>
      <c r="M24" s="29">
        <f t="shared" ref="M24:M70" si="10">B24*F24*I24</f>
        <v>20</v>
      </c>
      <c r="N24" s="40">
        <f t="shared" ref="N24:N70" si="11">B24*F24*J24</f>
        <v>60</v>
      </c>
      <c r="O24" s="47">
        <f t="shared" ref="O24:O70" si="12">C24*F24*G24</f>
        <v>0.2</v>
      </c>
      <c r="P24" s="29">
        <f t="shared" ref="P24:P70" si="13">C24*F24*H24</f>
        <v>0.60000000000000009</v>
      </c>
      <c r="Q24" s="29">
        <f>C24*F24*I24</f>
        <v>0.2</v>
      </c>
      <c r="R24" s="48">
        <f t="shared" ref="R24:R70" si="14">C24*F24*J24</f>
        <v>0.60000000000000009</v>
      </c>
    </row>
    <row r="25" spans="1:18" ht="30" x14ac:dyDescent="0.25">
      <c r="A25" s="17" t="s">
        <v>119</v>
      </c>
      <c r="B25" s="82">
        <f>'Project Details'!$B$14</f>
        <v>20</v>
      </c>
      <c r="C25" s="51">
        <f>'Project Details'!$B$14/100</f>
        <v>0.2</v>
      </c>
      <c r="D25" s="18" t="s">
        <v>258</v>
      </c>
      <c r="E25" s="19" t="s">
        <v>213</v>
      </c>
      <c r="F25" s="19">
        <v>2</v>
      </c>
      <c r="G25" s="19">
        <v>2</v>
      </c>
      <c r="H25" s="19">
        <v>3</v>
      </c>
      <c r="I25" s="19">
        <v>2</v>
      </c>
      <c r="J25" s="21">
        <v>3</v>
      </c>
      <c r="K25" s="19">
        <f t="shared" si="8"/>
        <v>80</v>
      </c>
      <c r="L25" s="19">
        <f t="shared" si="9"/>
        <v>120</v>
      </c>
      <c r="M25" s="19">
        <f t="shared" si="10"/>
        <v>80</v>
      </c>
      <c r="N25" s="38">
        <f t="shared" si="11"/>
        <v>120</v>
      </c>
      <c r="O25" s="43">
        <f t="shared" si="12"/>
        <v>0.8</v>
      </c>
      <c r="P25" s="19">
        <f t="shared" si="13"/>
        <v>1.2000000000000002</v>
      </c>
      <c r="Q25" s="19">
        <f t="shared" ref="Q25:Q70" si="15">C25*F25*I25</f>
        <v>0.8</v>
      </c>
      <c r="R25" s="44">
        <f t="shared" si="14"/>
        <v>1.2000000000000002</v>
      </c>
    </row>
    <row r="26" spans="1:18" ht="30" x14ac:dyDescent="0.25">
      <c r="A26" s="17" t="s">
        <v>119</v>
      </c>
      <c r="B26" s="82">
        <f>'Project Details'!$B$14</f>
        <v>20</v>
      </c>
      <c r="C26" s="51">
        <f>'Project Details'!$B$14/100</f>
        <v>0.2</v>
      </c>
      <c r="D26" s="18" t="s">
        <v>258</v>
      </c>
      <c r="E26" s="19" t="s">
        <v>214</v>
      </c>
      <c r="F26" s="19">
        <v>3</v>
      </c>
      <c r="G26" s="19">
        <v>3</v>
      </c>
      <c r="H26" s="19">
        <v>2</v>
      </c>
      <c r="I26" s="19">
        <v>3</v>
      </c>
      <c r="J26" s="21">
        <v>2</v>
      </c>
      <c r="K26" s="19">
        <f t="shared" si="8"/>
        <v>180</v>
      </c>
      <c r="L26" s="19">
        <f t="shared" si="9"/>
        <v>120</v>
      </c>
      <c r="M26" s="19">
        <f t="shared" si="10"/>
        <v>180</v>
      </c>
      <c r="N26" s="38">
        <f t="shared" si="11"/>
        <v>120</v>
      </c>
      <c r="O26" s="43">
        <f t="shared" si="12"/>
        <v>1.8000000000000003</v>
      </c>
      <c r="P26" s="19">
        <f t="shared" si="13"/>
        <v>1.2000000000000002</v>
      </c>
      <c r="Q26" s="19">
        <f t="shared" si="15"/>
        <v>1.8000000000000003</v>
      </c>
      <c r="R26" s="44">
        <f t="shared" si="14"/>
        <v>1.2000000000000002</v>
      </c>
    </row>
    <row r="27" spans="1:18" ht="30.75" thickBot="1" x14ac:dyDescent="0.3">
      <c r="A27" s="22" t="s">
        <v>119</v>
      </c>
      <c r="B27" s="83">
        <f>'Project Details'!$B$14</f>
        <v>20</v>
      </c>
      <c r="C27" s="52">
        <f>'Project Details'!$B$14/100</f>
        <v>0.2</v>
      </c>
      <c r="D27" s="23" t="s">
        <v>258</v>
      </c>
      <c r="E27" s="24" t="s">
        <v>202</v>
      </c>
      <c r="F27" s="24" t="s">
        <v>316</v>
      </c>
      <c r="G27" s="24">
        <v>1</v>
      </c>
      <c r="H27" s="24">
        <v>1</v>
      </c>
      <c r="I27" s="24">
        <v>1</v>
      </c>
      <c r="J27" s="26">
        <v>1</v>
      </c>
      <c r="K27" s="24">
        <f>B27*G27</f>
        <v>20</v>
      </c>
      <c r="L27" s="24">
        <f>B27*H27</f>
        <v>20</v>
      </c>
      <c r="M27" s="24">
        <f>B27*I27</f>
        <v>20</v>
      </c>
      <c r="N27" s="39">
        <f>B27*J27</f>
        <v>20</v>
      </c>
      <c r="O27" s="45">
        <f>C27*G27</f>
        <v>0.2</v>
      </c>
      <c r="P27" s="24">
        <f>C27*H27</f>
        <v>0.2</v>
      </c>
      <c r="Q27" s="24">
        <f>C27*I27</f>
        <v>0.2</v>
      </c>
      <c r="R27" s="46">
        <f>C27*J27</f>
        <v>0.2</v>
      </c>
    </row>
    <row r="28" spans="1:18" ht="30.75" thickTop="1" x14ac:dyDescent="0.25">
      <c r="A28" s="27" t="s">
        <v>119</v>
      </c>
      <c r="B28" s="84">
        <f>'Project Details'!$B$14</f>
        <v>20</v>
      </c>
      <c r="C28" s="50">
        <f>'Project Details'!$B$14/100</f>
        <v>0.2</v>
      </c>
      <c r="D28" s="28" t="s">
        <v>259</v>
      </c>
      <c r="E28" s="29" t="s">
        <v>164</v>
      </c>
      <c r="F28" s="29">
        <v>2</v>
      </c>
      <c r="G28" s="29">
        <v>1</v>
      </c>
      <c r="H28" s="29">
        <v>3</v>
      </c>
      <c r="I28" s="29">
        <v>1</v>
      </c>
      <c r="J28" s="30">
        <v>3</v>
      </c>
      <c r="K28" s="29">
        <f t="shared" si="8"/>
        <v>40</v>
      </c>
      <c r="L28" s="29">
        <f t="shared" si="9"/>
        <v>120</v>
      </c>
      <c r="M28" s="29">
        <f t="shared" si="10"/>
        <v>40</v>
      </c>
      <c r="N28" s="40">
        <f t="shared" si="11"/>
        <v>120</v>
      </c>
      <c r="O28" s="47">
        <f t="shared" si="12"/>
        <v>0.4</v>
      </c>
      <c r="P28" s="29">
        <f t="shared" si="13"/>
        <v>1.2000000000000002</v>
      </c>
      <c r="Q28" s="29">
        <f t="shared" si="15"/>
        <v>0.4</v>
      </c>
      <c r="R28" s="48">
        <f t="shared" si="14"/>
        <v>1.2000000000000002</v>
      </c>
    </row>
    <row r="29" spans="1:18" ht="30" x14ac:dyDescent="0.25">
      <c r="A29" s="17" t="s">
        <v>119</v>
      </c>
      <c r="B29" s="82">
        <f>'Project Details'!$B$14</f>
        <v>20</v>
      </c>
      <c r="C29" s="51">
        <f>'Project Details'!$B$14/100</f>
        <v>0.2</v>
      </c>
      <c r="D29" s="18" t="s">
        <v>259</v>
      </c>
      <c r="E29" s="19" t="s">
        <v>161</v>
      </c>
      <c r="F29" s="19">
        <v>1</v>
      </c>
      <c r="G29" s="19">
        <v>2</v>
      </c>
      <c r="H29" s="19">
        <v>1</v>
      </c>
      <c r="I29" s="19">
        <v>2</v>
      </c>
      <c r="J29" s="21">
        <v>1</v>
      </c>
      <c r="K29" s="19">
        <f t="shared" si="8"/>
        <v>40</v>
      </c>
      <c r="L29" s="19">
        <f t="shared" si="9"/>
        <v>20</v>
      </c>
      <c r="M29" s="19">
        <f t="shared" si="10"/>
        <v>40</v>
      </c>
      <c r="N29" s="38">
        <f t="shared" si="11"/>
        <v>20</v>
      </c>
      <c r="O29" s="43">
        <f t="shared" si="12"/>
        <v>0.4</v>
      </c>
      <c r="P29" s="19">
        <f t="shared" si="13"/>
        <v>0.2</v>
      </c>
      <c r="Q29" s="19">
        <f t="shared" si="15"/>
        <v>0.4</v>
      </c>
      <c r="R29" s="44">
        <f t="shared" si="14"/>
        <v>0.2</v>
      </c>
    </row>
    <row r="30" spans="1:18" ht="30.75" thickBot="1" x14ac:dyDescent="0.3">
      <c r="A30" s="22" t="s">
        <v>119</v>
      </c>
      <c r="B30" s="83">
        <f>'Project Details'!$B$14</f>
        <v>20</v>
      </c>
      <c r="C30" s="52">
        <f>'Project Details'!$B$14/100</f>
        <v>0.2</v>
      </c>
      <c r="D30" s="23" t="s">
        <v>259</v>
      </c>
      <c r="E30" s="24" t="s">
        <v>202</v>
      </c>
      <c r="F30" s="24" t="s">
        <v>316</v>
      </c>
      <c r="G30" s="24">
        <v>1</v>
      </c>
      <c r="H30" s="24">
        <v>1</v>
      </c>
      <c r="I30" s="24">
        <v>1</v>
      </c>
      <c r="J30" s="26">
        <v>1</v>
      </c>
      <c r="K30" s="24">
        <f>B30*G30</f>
        <v>20</v>
      </c>
      <c r="L30" s="24">
        <f>B30*H30</f>
        <v>20</v>
      </c>
      <c r="M30" s="24">
        <f>B30*I30</f>
        <v>20</v>
      </c>
      <c r="N30" s="39">
        <f>B30*J30</f>
        <v>20</v>
      </c>
      <c r="O30" s="45">
        <f>C30*G30</f>
        <v>0.2</v>
      </c>
      <c r="P30" s="24">
        <f>C30*H30</f>
        <v>0.2</v>
      </c>
      <c r="Q30" s="24">
        <f>C30*I30</f>
        <v>0.2</v>
      </c>
      <c r="R30" s="46">
        <f>C30*J30</f>
        <v>0.2</v>
      </c>
    </row>
    <row r="31" spans="1:18" ht="45.75" thickTop="1" x14ac:dyDescent="0.25">
      <c r="A31" s="27" t="s">
        <v>132</v>
      </c>
      <c r="B31" s="84">
        <f>'Project Details'!$B$17</f>
        <v>20</v>
      </c>
      <c r="C31" s="50">
        <f>'Project Details'!$B$17/100</f>
        <v>0.2</v>
      </c>
      <c r="D31" s="28" t="s">
        <v>260</v>
      </c>
      <c r="E31" s="29" t="s">
        <v>164</v>
      </c>
      <c r="F31" s="29">
        <v>2</v>
      </c>
      <c r="G31" s="29">
        <v>1</v>
      </c>
      <c r="H31" s="29">
        <v>2</v>
      </c>
      <c r="I31" s="29">
        <v>2</v>
      </c>
      <c r="J31" s="30">
        <v>2</v>
      </c>
      <c r="K31" s="29">
        <f t="shared" si="8"/>
        <v>40</v>
      </c>
      <c r="L31" s="29">
        <f t="shared" si="9"/>
        <v>80</v>
      </c>
      <c r="M31" s="29">
        <f t="shared" si="10"/>
        <v>80</v>
      </c>
      <c r="N31" s="40">
        <f t="shared" si="11"/>
        <v>80</v>
      </c>
      <c r="O31" s="47">
        <f t="shared" si="12"/>
        <v>0.4</v>
      </c>
      <c r="P31" s="29">
        <f t="shared" si="13"/>
        <v>0.8</v>
      </c>
      <c r="Q31" s="29">
        <f t="shared" si="15"/>
        <v>0.8</v>
      </c>
      <c r="R31" s="48">
        <f t="shared" si="14"/>
        <v>0.8</v>
      </c>
    </row>
    <row r="32" spans="1:18" ht="45" x14ac:dyDescent="0.25">
      <c r="A32" s="17" t="s">
        <v>132</v>
      </c>
      <c r="B32" s="82">
        <f>'Project Details'!$B$17</f>
        <v>20</v>
      </c>
      <c r="C32" s="51">
        <f>'Project Details'!$B$17/100</f>
        <v>0.2</v>
      </c>
      <c r="D32" s="18" t="s">
        <v>260</v>
      </c>
      <c r="E32" s="19" t="s">
        <v>161</v>
      </c>
      <c r="F32" s="19">
        <v>1</v>
      </c>
      <c r="G32" s="19">
        <v>2</v>
      </c>
      <c r="H32" s="19">
        <v>1</v>
      </c>
      <c r="I32" s="19">
        <v>1</v>
      </c>
      <c r="J32" s="21">
        <v>1</v>
      </c>
      <c r="K32" s="19">
        <f t="shared" si="8"/>
        <v>40</v>
      </c>
      <c r="L32" s="19">
        <f t="shared" si="9"/>
        <v>20</v>
      </c>
      <c r="M32" s="19">
        <f t="shared" si="10"/>
        <v>20</v>
      </c>
      <c r="N32" s="38">
        <f t="shared" si="11"/>
        <v>20</v>
      </c>
      <c r="O32" s="43">
        <f t="shared" si="12"/>
        <v>0.4</v>
      </c>
      <c r="P32" s="19">
        <f t="shared" si="13"/>
        <v>0.2</v>
      </c>
      <c r="Q32" s="19">
        <f t="shared" si="15"/>
        <v>0.2</v>
      </c>
      <c r="R32" s="44">
        <f t="shared" si="14"/>
        <v>0.2</v>
      </c>
    </row>
    <row r="33" spans="1:18" ht="45.75" thickBot="1" x14ac:dyDescent="0.3">
      <c r="A33" s="22" t="s">
        <v>132</v>
      </c>
      <c r="B33" s="83">
        <f>'Project Details'!$B$17</f>
        <v>20</v>
      </c>
      <c r="C33" s="52">
        <f>'Project Details'!$B$17/100</f>
        <v>0.2</v>
      </c>
      <c r="D33" s="23" t="s">
        <v>260</v>
      </c>
      <c r="E33" s="24" t="s">
        <v>202</v>
      </c>
      <c r="F33" s="24" t="s">
        <v>316</v>
      </c>
      <c r="G33" s="24">
        <v>1</v>
      </c>
      <c r="H33" s="24">
        <v>1</v>
      </c>
      <c r="I33" s="24">
        <v>1</v>
      </c>
      <c r="J33" s="26">
        <v>1</v>
      </c>
      <c r="K33" s="24">
        <f>B33*G33</f>
        <v>20</v>
      </c>
      <c r="L33" s="24">
        <f>B33*H33</f>
        <v>20</v>
      </c>
      <c r="M33" s="24">
        <f>B33*I33</f>
        <v>20</v>
      </c>
      <c r="N33" s="39">
        <f>B33*J33</f>
        <v>20</v>
      </c>
      <c r="O33" s="45">
        <f>C33*G33</f>
        <v>0.2</v>
      </c>
      <c r="P33" s="24">
        <f>C33*H33</f>
        <v>0.2</v>
      </c>
      <c r="Q33" s="24">
        <f>C33*I33</f>
        <v>0.2</v>
      </c>
      <c r="R33" s="46">
        <f>C33*J33</f>
        <v>0.2</v>
      </c>
    </row>
    <row r="34" spans="1:18" ht="30" customHeight="1" thickTop="1" x14ac:dyDescent="0.25">
      <c r="A34" s="27" t="s">
        <v>132</v>
      </c>
      <c r="B34" s="84">
        <f>'Project Details'!$B$17</f>
        <v>20</v>
      </c>
      <c r="C34" s="50">
        <f>'Project Details'!$B$17/100</f>
        <v>0.2</v>
      </c>
      <c r="D34" s="28" t="s">
        <v>261</v>
      </c>
      <c r="E34" s="29" t="s">
        <v>164</v>
      </c>
      <c r="F34" s="29">
        <v>3</v>
      </c>
      <c r="G34" s="29">
        <v>1</v>
      </c>
      <c r="H34" s="29">
        <v>3</v>
      </c>
      <c r="I34" s="29">
        <v>2</v>
      </c>
      <c r="J34" s="30">
        <v>3</v>
      </c>
      <c r="K34" s="29">
        <f t="shared" si="8"/>
        <v>60</v>
      </c>
      <c r="L34" s="29">
        <f t="shared" si="9"/>
        <v>180</v>
      </c>
      <c r="M34" s="29">
        <f t="shared" si="10"/>
        <v>120</v>
      </c>
      <c r="N34" s="40">
        <f t="shared" si="11"/>
        <v>180</v>
      </c>
      <c r="O34" s="47">
        <f t="shared" si="12"/>
        <v>0.60000000000000009</v>
      </c>
      <c r="P34" s="29">
        <f t="shared" si="13"/>
        <v>1.8000000000000003</v>
      </c>
      <c r="Q34" s="29">
        <f t="shared" si="15"/>
        <v>1.2000000000000002</v>
      </c>
      <c r="R34" s="48">
        <f t="shared" si="14"/>
        <v>1.8000000000000003</v>
      </c>
    </row>
    <row r="35" spans="1:18" ht="30" customHeight="1" x14ac:dyDescent="0.25">
      <c r="A35" s="17" t="s">
        <v>132</v>
      </c>
      <c r="B35" s="82">
        <f>'Project Details'!$B$17</f>
        <v>20</v>
      </c>
      <c r="C35" s="51">
        <f>'Project Details'!$B$17/100</f>
        <v>0.2</v>
      </c>
      <c r="D35" s="18" t="s">
        <v>261</v>
      </c>
      <c r="E35" s="19" t="s">
        <v>161</v>
      </c>
      <c r="F35" s="19">
        <v>1</v>
      </c>
      <c r="G35" s="19">
        <v>2</v>
      </c>
      <c r="H35" s="19">
        <v>1</v>
      </c>
      <c r="I35" s="19">
        <v>1</v>
      </c>
      <c r="J35" s="21">
        <v>1</v>
      </c>
      <c r="K35" s="19">
        <f t="shared" si="8"/>
        <v>40</v>
      </c>
      <c r="L35" s="19">
        <f t="shared" si="9"/>
        <v>20</v>
      </c>
      <c r="M35" s="19">
        <f t="shared" si="10"/>
        <v>20</v>
      </c>
      <c r="N35" s="38">
        <f t="shared" si="11"/>
        <v>20</v>
      </c>
      <c r="O35" s="43">
        <f t="shared" si="12"/>
        <v>0.4</v>
      </c>
      <c r="P35" s="19">
        <f t="shared" si="13"/>
        <v>0.2</v>
      </c>
      <c r="Q35" s="19">
        <f t="shared" si="15"/>
        <v>0.2</v>
      </c>
      <c r="R35" s="44">
        <f t="shared" si="14"/>
        <v>0.2</v>
      </c>
    </row>
    <row r="36" spans="1:18" ht="30" customHeight="1" thickBot="1" x14ac:dyDescent="0.3">
      <c r="A36" s="22" t="s">
        <v>132</v>
      </c>
      <c r="B36" s="83">
        <f>'Project Details'!$B$17</f>
        <v>20</v>
      </c>
      <c r="C36" s="52">
        <f>'Project Details'!$B$17/100</f>
        <v>0.2</v>
      </c>
      <c r="D36" s="23" t="s">
        <v>261</v>
      </c>
      <c r="E36" s="24" t="s">
        <v>202</v>
      </c>
      <c r="F36" s="24" t="s">
        <v>316</v>
      </c>
      <c r="G36" s="24">
        <v>1</v>
      </c>
      <c r="H36" s="24">
        <v>1</v>
      </c>
      <c r="I36" s="24">
        <v>1</v>
      </c>
      <c r="J36" s="26">
        <v>1</v>
      </c>
      <c r="K36" s="24">
        <f>B36*G36</f>
        <v>20</v>
      </c>
      <c r="L36" s="24">
        <f>B36*H36</f>
        <v>20</v>
      </c>
      <c r="M36" s="24">
        <f>B36*I36</f>
        <v>20</v>
      </c>
      <c r="N36" s="39">
        <f>B36*J36</f>
        <v>20</v>
      </c>
      <c r="O36" s="45">
        <f>C36*G36</f>
        <v>0.2</v>
      </c>
      <c r="P36" s="24">
        <f>C36*H36</f>
        <v>0.2</v>
      </c>
      <c r="Q36" s="24">
        <f>C36*I36</f>
        <v>0.2</v>
      </c>
      <c r="R36" s="46">
        <f>C36*J36</f>
        <v>0.2</v>
      </c>
    </row>
    <row r="37" spans="1:18" ht="15.75" thickTop="1" x14ac:dyDescent="0.25">
      <c r="A37" s="27" t="s">
        <v>132</v>
      </c>
      <c r="B37" s="84">
        <f>'Project Details'!$B$17</f>
        <v>20</v>
      </c>
      <c r="C37" s="50">
        <f>'Project Details'!$B$17/100</f>
        <v>0.2</v>
      </c>
      <c r="D37" s="28" t="s">
        <v>262</v>
      </c>
      <c r="E37" s="29" t="s">
        <v>219</v>
      </c>
      <c r="F37" s="29">
        <v>1</v>
      </c>
      <c r="G37" s="29">
        <v>1</v>
      </c>
      <c r="H37" s="29">
        <v>1</v>
      </c>
      <c r="I37" s="29">
        <v>1</v>
      </c>
      <c r="J37" s="30">
        <v>1</v>
      </c>
      <c r="K37" s="29">
        <f t="shared" si="8"/>
        <v>20</v>
      </c>
      <c r="L37" s="29">
        <f t="shared" si="9"/>
        <v>20</v>
      </c>
      <c r="M37" s="29">
        <f t="shared" si="10"/>
        <v>20</v>
      </c>
      <c r="N37" s="40">
        <f t="shared" si="11"/>
        <v>20</v>
      </c>
      <c r="O37" s="47">
        <f t="shared" si="12"/>
        <v>0.2</v>
      </c>
      <c r="P37" s="29">
        <f t="shared" si="13"/>
        <v>0.2</v>
      </c>
      <c r="Q37" s="29">
        <f t="shared" si="15"/>
        <v>0.2</v>
      </c>
      <c r="R37" s="48">
        <f t="shared" si="14"/>
        <v>0.2</v>
      </c>
    </row>
    <row r="38" spans="1:18" x14ac:dyDescent="0.25">
      <c r="A38" s="17" t="s">
        <v>132</v>
      </c>
      <c r="B38" s="82">
        <f>'Project Details'!$B$17</f>
        <v>20</v>
      </c>
      <c r="C38" s="51">
        <f>'Project Details'!$B$17/100</f>
        <v>0.2</v>
      </c>
      <c r="D38" s="18" t="s">
        <v>262</v>
      </c>
      <c r="E38" s="19" t="s">
        <v>220</v>
      </c>
      <c r="F38" s="19">
        <v>2</v>
      </c>
      <c r="G38" s="19">
        <v>2</v>
      </c>
      <c r="H38" s="19">
        <v>2</v>
      </c>
      <c r="I38" s="19">
        <v>2</v>
      </c>
      <c r="J38" s="21">
        <v>2</v>
      </c>
      <c r="K38" s="19">
        <f t="shared" si="8"/>
        <v>80</v>
      </c>
      <c r="L38" s="19">
        <f t="shared" si="9"/>
        <v>80</v>
      </c>
      <c r="M38" s="19">
        <f t="shared" si="10"/>
        <v>80</v>
      </c>
      <c r="N38" s="38">
        <f t="shared" si="11"/>
        <v>80</v>
      </c>
      <c r="O38" s="43">
        <f t="shared" si="12"/>
        <v>0.8</v>
      </c>
      <c r="P38" s="19">
        <f t="shared" si="13"/>
        <v>0.8</v>
      </c>
      <c r="Q38" s="19">
        <f t="shared" si="15"/>
        <v>0.8</v>
      </c>
      <c r="R38" s="44">
        <f t="shared" si="14"/>
        <v>0.8</v>
      </c>
    </row>
    <row r="39" spans="1:18" x14ac:dyDescent="0.25">
      <c r="A39" s="17" t="s">
        <v>132</v>
      </c>
      <c r="B39" s="82">
        <f>'Project Details'!$B$17</f>
        <v>20</v>
      </c>
      <c r="C39" s="51">
        <f>'Project Details'!$B$17/100</f>
        <v>0.2</v>
      </c>
      <c r="D39" s="18" t="s">
        <v>262</v>
      </c>
      <c r="E39" s="19" t="s">
        <v>221</v>
      </c>
      <c r="F39" s="19">
        <v>3</v>
      </c>
      <c r="G39" s="19">
        <v>3</v>
      </c>
      <c r="H39" s="19">
        <v>3</v>
      </c>
      <c r="I39" s="19">
        <v>3</v>
      </c>
      <c r="J39" s="21">
        <v>3</v>
      </c>
      <c r="K39" s="19">
        <f t="shared" si="8"/>
        <v>180</v>
      </c>
      <c r="L39" s="19">
        <f t="shared" si="9"/>
        <v>180</v>
      </c>
      <c r="M39" s="19">
        <f t="shared" si="10"/>
        <v>180</v>
      </c>
      <c r="N39" s="38">
        <f t="shared" si="11"/>
        <v>180</v>
      </c>
      <c r="O39" s="43">
        <f t="shared" si="12"/>
        <v>1.8000000000000003</v>
      </c>
      <c r="P39" s="19">
        <f t="shared" si="13"/>
        <v>1.8000000000000003</v>
      </c>
      <c r="Q39" s="19">
        <f t="shared" si="15"/>
        <v>1.8000000000000003</v>
      </c>
      <c r="R39" s="44">
        <f t="shared" si="14"/>
        <v>1.8000000000000003</v>
      </c>
    </row>
    <row r="40" spans="1:18" ht="15.75" thickBot="1" x14ac:dyDescent="0.3">
      <c r="A40" s="22" t="s">
        <v>132</v>
      </c>
      <c r="B40" s="83">
        <f>'Project Details'!$B$17</f>
        <v>20</v>
      </c>
      <c r="C40" s="52">
        <f>'Project Details'!$B$17/100</f>
        <v>0.2</v>
      </c>
      <c r="D40" s="23" t="s">
        <v>262</v>
      </c>
      <c r="E40" s="24" t="s">
        <v>202</v>
      </c>
      <c r="F40" s="24" t="s">
        <v>316</v>
      </c>
      <c r="G40" s="24">
        <v>1</v>
      </c>
      <c r="H40" s="24">
        <v>1</v>
      </c>
      <c r="I40" s="24">
        <v>1</v>
      </c>
      <c r="J40" s="26">
        <v>1</v>
      </c>
      <c r="K40" s="24">
        <f>B40*G40</f>
        <v>20</v>
      </c>
      <c r="L40" s="24">
        <f>B40*H40</f>
        <v>20</v>
      </c>
      <c r="M40" s="24">
        <f>B40*I40</f>
        <v>20</v>
      </c>
      <c r="N40" s="39">
        <f>B40*J40</f>
        <v>20</v>
      </c>
      <c r="O40" s="45">
        <f>C40*G40</f>
        <v>0.2</v>
      </c>
      <c r="P40" s="24">
        <f>C40*H40</f>
        <v>0.2</v>
      </c>
      <c r="Q40" s="24">
        <f>C40*I40</f>
        <v>0.2</v>
      </c>
      <c r="R40" s="46">
        <f>C40*J40</f>
        <v>0.2</v>
      </c>
    </row>
    <row r="41" spans="1:18" ht="30.75" thickTop="1" x14ac:dyDescent="0.25">
      <c r="A41" s="27" t="s">
        <v>132</v>
      </c>
      <c r="B41" s="84">
        <f>'Project Details'!$B$17</f>
        <v>20</v>
      </c>
      <c r="C41" s="50">
        <f>'Project Details'!$B$17/100</f>
        <v>0.2</v>
      </c>
      <c r="D41" s="28" t="s">
        <v>263</v>
      </c>
      <c r="E41" s="29" t="s">
        <v>164</v>
      </c>
      <c r="F41" s="29">
        <v>3</v>
      </c>
      <c r="G41" s="29">
        <v>1</v>
      </c>
      <c r="H41" s="29">
        <v>2</v>
      </c>
      <c r="I41" s="29">
        <v>3</v>
      </c>
      <c r="J41" s="30">
        <v>2</v>
      </c>
      <c r="K41" s="29">
        <f t="shared" si="8"/>
        <v>60</v>
      </c>
      <c r="L41" s="29">
        <f t="shared" si="9"/>
        <v>120</v>
      </c>
      <c r="M41" s="29">
        <f t="shared" si="10"/>
        <v>180</v>
      </c>
      <c r="N41" s="40">
        <f t="shared" si="11"/>
        <v>120</v>
      </c>
      <c r="O41" s="47">
        <f t="shared" si="12"/>
        <v>0.60000000000000009</v>
      </c>
      <c r="P41" s="29">
        <f t="shared" si="13"/>
        <v>1.2000000000000002</v>
      </c>
      <c r="Q41" s="29">
        <f t="shared" si="15"/>
        <v>1.8000000000000003</v>
      </c>
      <c r="R41" s="48">
        <f t="shared" si="14"/>
        <v>1.2000000000000002</v>
      </c>
    </row>
    <row r="42" spans="1:18" ht="30" x14ac:dyDescent="0.25">
      <c r="A42" s="17" t="s">
        <v>132</v>
      </c>
      <c r="B42" s="82">
        <f>'Project Details'!$B$17</f>
        <v>20</v>
      </c>
      <c r="C42" s="51">
        <f>'Project Details'!$B$17/100</f>
        <v>0.2</v>
      </c>
      <c r="D42" s="18" t="s">
        <v>263</v>
      </c>
      <c r="E42" s="19" t="s">
        <v>161</v>
      </c>
      <c r="F42" s="19">
        <v>1</v>
      </c>
      <c r="G42" s="19">
        <v>3</v>
      </c>
      <c r="H42" s="19">
        <v>1</v>
      </c>
      <c r="I42" s="19">
        <v>1</v>
      </c>
      <c r="J42" s="21">
        <v>1</v>
      </c>
      <c r="K42" s="19">
        <f t="shared" si="8"/>
        <v>60</v>
      </c>
      <c r="L42" s="19">
        <f t="shared" si="9"/>
        <v>20</v>
      </c>
      <c r="M42" s="19">
        <f t="shared" si="10"/>
        <v>20</v>
      </c>
      <c r="N42" s="38">
        <f t="shared" si="11"/>
        <v>20</v>
      </c>
      <c r="O42" s="43">
        <f t="shared" si="12"/>
        <v>0.60000000000000009</v>
      </c>
      <c r="P42" s="19">
        <f t="shared" si="13"/>
        <v>0.2</v>
      </c>
      <c r="Q42" s="19">
        <f t="shared" si="15"/>
        <v>0.2</v>
      </c>
      <c r="R42" s="44">
        <f t="shared" si="14"/>
        <v>0.2</v>
      </c>
    </row>
    <row r="43" spans="1:18" ht="30.75" thickBot="1" x14ac:dyDescent="0.3">
      <c r="A43" s="22" t="s">
        <v>132</v>
      </c>
      <c r="B43" s="83">
        <f>'Project Details'!$B$17</f>
        <v>20</v>
      </c>
      <c r="C43" s="52">
        <f>'Project Details'!$B$17/100</f>
        <v>0.2</v>
      </c>
      <c r="D43" s="23" t="s">
        <v>263</v>
      </c>
      <c r="E43" s="24" t="s">
        <v>202</v>
      </c>
      <c r="F43" s="24" t="s">
        <v>316</v>
      </c>
      <c r="G43" s="24">
        <v>1</v>
      </c>
      <c r="H43" s="24">
        <v>1</v>
      </c>
      <c r="I43" s="24">
        <v>1</v>
      </c>
      <c r="J43" s="26">
        <v>1</v>
      </c>
      <c r="K43" s="24">
        <f>B43*G43</f>
        <v>20</v>
      </c>
      <c r="L43" s="24">
        <f>B43*H43</f>
        <v>20</v>
      </c>
      <c r="M43" s="24">
        <f>B43*I43</f>
        <v>20</v>
      </c>
      <c r="N43" s="39">
        <f>B43*J43</f>
        <v>20</v>
      </c>
      <c r="O43" s="45">
        <f>C43*G43</f>
        <v>0.2</v>
      </c>
      <c r="P43" s="24">
        <f>C43*H43</f>
        <v>0.2</v>
      </c>
      <c r="Q43" s="24">
        <f>C43*I43</f>
        <v>0.2</v>
      </c>
      <c r="R43" s="46">
        <f>C43*J43</f>
        <v>0.2</v>
      </c>
    </row>
    <row r="44" spans="1:18" ht="30.75" thickTop="1" x14ac:dyDescent="0.25">
      <c r="A44" s="27" t="s">
        <v>132</v>
      </c>
      <c r="B44" s="84">
        <f>'Project Details'!$B$17</f>
        <v>20</v>
      </c>
      <c r="C44" s="50">
        <f>'Project Details'!$B$17/100</f>
        <v>0.2</v>
      </c>
      <c r="D44" s="28" t="s">
        <v>264</v>
      </c>
      <c r="E44" s="29" t="s">
        <v>224</v>
      </c>
      <c r="F44" s="29">
        <v>3</v>
      </c>
      <c r="G44" s="29">
        <v>1</v>
      </c>
      <c r="H44" s="29">
        <v>3</v>
      </c>
      <c r="I44" s="29">
        <v>1</v>
      </c>
      <c r="J44" s="30">
        <v>2</v>
      </c>
      <c r="K44" s="29">
        <f t="shared" si="8"/>
        <v>60</v>
      </c>
      <c r="L44" s="29">
        <f t="shared" si="9"/>
        <v>180</v>
      </c>
      <c r="M44" s="29">
        <f t="shared" si="10"/>
        <v>60</v>
      </c>
      <c r="N44" s="40">
        <f t="shared" si="11"/>
        <v>120</v>
      </c>
      <c r="O44" s="47">
        <f t="shared" si="12"/>
        <v>0.60000000000000009</v>
      </c>
      <c r="P44" s="29">
        <f t="shared" si="13"/>
        <v>1.8000000000000003</v>
      </c>
      <c r="Q44" s="29">
        <f t="shared" si="15"/>
        <v>0.60000000000000009</v>
      </c>
      <c r="R44" s="48">
        <f t="shared" si="14"/>
        <v>1.2000000000000002</v>
      </c>
    </row>
    <row r="45" spans="1:18" ht="30" x14ac:dyDescent="0.25">
      <c r="A45" s="17" t="s">
        <v>132</v>
      </c>
      <c r="B45" s="82">
        <f>'Project Details'!$B$17</f>
        <v>20</v>
      </c>
      <c r="C45" s="51">
        <f>'Project Details'!$B$17/100</f>
        <v>0.2</v>
      </c>
      <c r="D45" s="18" t="s">
        <v>264</v>
      </c>
      <c r="E45" s="19" t="s">
        <v>225</v>
      </c>
      <c r="F45" s="19">
        <v>2</v>
      </c>
      <c r="G45" s="19">
        <v>1</v>
      </c>
      <c r="H45" s="19">
        <v>2</v>
      </c>
      <c r="I45" s="19">
        <v>2</v>
      </c>
      <c r="J45" s="21">
        <v>2</v>
      </c>
      <c r="K45" s="19">
        <f t="shared" si="8"/>
        <v>40</v>
      </c>
      <c r="L45" s="19">
        <f t="shared" si="9"/>
        <v>80</v>
      </c>
      <c r="M45" s="19">
        <f t="shared" si="10"/>
        <v>80</v>
      </c>
      <c r="N45" s="38">
        <f t="shared" si="11"/>
        <v>80</v>
      </c>
      <c r="O45" s="43">
        <f t="shared" si="12"/>
        <v>0.4</v>
      </c>
      <c r="P45" s="19">
        <f t="shared" si="13"/>
        <v>0.8</v>
      </c>
      <c r="Q45" s="19">
        <f t="shared" si="15"/>
        <v>0.8</v>
      </c>
      <c r="R45" s="44">
        <f t="shared" si="14"/>
        <v>0.8</v>
      </c>
    </row>
    <row r="46" spans="1:18" ht="30" x14ac:dyDescent="0.25">
      <c r="A46" s="17" t="s">
        <v>132</v>
      </c>
      <c r="B46" s="82">
        <f>'Project Details'!$B$17</f>
        <v>20</v>
      </c>
      <c r="C46" s="51">
        <f>'Project Details'!$B$17/100</f>
        <v>0.2</v>
      </c>
      <c r="D46" s="18" t="s">
        <v>264</v>
      </c>
      <c r="E46" s="19" t="s">
        <v>226</v>
      </c>
      <c r="F46" s="19">
        <v>1</v>
      </c>
      <c r="G46" s="19">
        <v>3</v>
      </c>
      <c r="H46" s="19">
        <v>1</v>
      </c>
      <c r="I46" s="19">
        <v>2</v>
      </c>
      <c r="J46" s="21">
        <v>1</v>
      </c>
      <c r="K46" s="19">
        <f t="shared" si="8"/>
        <v>60</v>
      </c>
      <c r="L46" s="19">
        <f t="shared" si="9"/>
        <v>20</v>
      </c>
      <c r="M46" s="19">
        <f t="shared" si="10"/>
        <v>40</v>
      </c>
      <c r="N46" s="38">
        <f t="shared" si="11"/>
        <v>20</v>
      </c>
      <c r="O46" s="43">
        <f t="shared" si="12"/>
        <v>0.60000000000000009</v>
      </c>
      <c r="P46" s="19">
        <f t="shared" si="13"/>
        <v>0.2</v>
      </c>
      <c r="Q46" s="19">
        <f t="shared" si="15"/>
        <v>0.4</v>
      </c>
      <c r="R46" s="44">
        <f t="shared" si="14"/>
        <v>0.2</v>
      </c>
    </row>
    <row r="47" spans="1:18" ht="30.75" thickBot="1" x14ac:dyDescent="0.3">
      <c r="A47" s="22" t="s">
        <v>132</v>
      </c>
      <c r="B47" s="83">
        <f>'Project Details'!$B$17</f>
        <v>20</v>
      </c>
      <c r="C47" s="52">
        <f>'Project Details'!$B$17/100</f>
        <v>0.2</v>
      </c>
      <c r="D47" s="23" t="s">
        <v>264</v>
      </c>
      <c r="E47" s="24" t="s">
        <v>202</v>
      </c>
      <c r="F47" s="24" t="s">
        <v>316</v>
      </c>
      <c r="G47" s="24">
        <v>1</v>
      </c>
      <c r="H47" s="24">
        <v>1</v>
      </c>
      <c r="I47" s="24">
        <v>1</v>
      </c>
      <c r="J47" s="26">
        <v>1</v>
      </c>
      <c r="K47" s="24">
        <f>B47*G47</f>
        <v>20</v>
      </c>
      <c r="L47" s="24">
        <f>B47*H47</f>
        <v>20</v>
      </c>
      <c r="M47" s="24">
        <f>B47*I47</f>
        <v>20</v>
      </c>
      <c r="N47" s="39">
        <f>B47*J47</f>
        <v>20</v>
      </c>
      <c r="O47" s="45">
        <f>C47*G47</f>
        <v>0.2</v>
      </c>
      <c r="P47" s="24">
        <f>C47*H47</f>
        <v>0.2</v>
      </c>
      <c r="Q47" s="24">
        <f>C47*I47</f>
        <v>0.2</v>
      </c>
      <c r="R47" s="46">
        <f>C47*J47</f>
        <v>0.2</v>
      </c>
    </row>
    <row r="48" spans="1:18" ht="30.75" thickTop="1" x14ac:dyDescent="0.25">
      <c r="A48" s="27" t="s">
        <v>132</v>
      </c>
      <c r="B48" s="84">
        <f>'Project Details'!$B$17</f>
        <v>20</v>
      </c>
      <c r="C48" s="50">
        <f>'Project Details'!$B$17/100</f>
        <v>0.2</v>
      </c>
      <c r="D48" s="28" t="s">
        <v>265</v>
      </c>
      <c r="E48" s="29" t="s">
        <v>228</v>
      </c>
      <c r="F48" s="29">
        <v>1</v>
      </c>
      <c r="G48" s="29">
        <v>3</v>
      </c>
      <c r="H48" s="29">
        <v>2</v>
      </c>
      <c r="I48" s="29">
        <v>1</v>
      </c>
      <c r="J48" s="30">
        <v>1</v>
      </c>
      <c r="K48" s="29">
        <f t="shared" si="8"/>
        <v>60</v>
      </c>
      <c r="L48" s="29">
        <f t="shared" si="9"/>
        <v>40</v>
      </c>
      <c r="M48" s="29">
        <f t="shared" si="10"/>
        <v>20</v>
      </c>
      <c r="N48" s="40">
        <f t="shared" si="11"/>
        <v>20</v>
      </c>
      <c r="O48" s="47">
        <f t="shared" si="12"/>
        <v>0.60000000000000009</v>
      </c>
      <c r="P48" s="29">
        <f t="shared" si="13"/>
        <v>0.4</v>
      </c>
      <c r="Q48" s="29">
        <f t="shared" si="15"/>
        <v>0.2</v>
      </c>
      <c r="R48" s="48">
        <f t="shared" si="14"/>
        <v>0.2</v>
      </c>
    </row>
    <row r="49" spans="1:18" ht="30" x14ac:dyDescent="0.25">
      <c r="A49" s="17" t="s">
        <v>132</v>
      </c>
      <c r="B49" s="82">
        <f>'Project Details'!$B$17</f>
        <v>20</v>
      </c>
      <c r="C49" s="51">
        <f>'Project Details'!$B$17/100</f>
        <v>0.2</v>
      </c>
      <c r="D49" s="18" t="s">
        <v>265</v>
      </c>
      <c r="E49" s="19" t="s">
        <v>229</v>
      </c>
      <c r="F49" s="19">
        <v>2</v>
      </c>
      <c r="G49" s="19">
        <v>2</v>
      </c>
      <c r="H49" s="19">
        <v>2</v>
      </c>
      <c r="I49" s="19">
        <v>2</v>
      </c>
      <c r="J49" s="21">
        <v>2</v>
      </c>
      <c r="K49" s="19">
        <f t="shared" si="8"/>
        <v>80</v>
      </c>
      <c r="L49" s="19">
        <f t="shared" si="9"/>
        <v>80</v>
      </c>
      <c r="M49" s="19">
        <f t="shared" si="10"/>
        <v>80</v>
      </c>
      <c r="N49" s="38">
        <f t="shared" si="11"/>
        <v>80</v>
      </c>
      <c r="O49" s="43">
        <f t="shared" si="12"/>
        <v>0.8</v>
      </c>
      <c r="P49" s="19">
        <f t="shared" si="13"/>
        <v>0.8</v>
      </c>
      <c r="Q49" s="19">
        <f t="shared" si="15"/>
        <v>0.8</v>
      </c>
      <c r="R49" s="44">
        <f t="shared" si="14"/>
        <v>0.8</v>
      </c>
    </row>
    <row r="50" spans="1:18" ht="30" x14ac:dyDescent="0.25">
      <c r="A50" s="17" t="s">
        <v>132</v>
      </c>
      <c r="B50" s="82">
        <f>'Project Details'!$B$17</f>
        <v>20</v>
      </c>
      <c r="C50" s="51">
        <f>'Project Details'!$B$17/100</f>
        <v>0.2</v>
      </c>
      <c r="D50" s="18" t="s">
        <v>265</v>
      </c>
      <c r="E50" s="19" t="s">
        <v>230</v>
      </c>
      <c r="F50" s="19">
        <v>3</v>
      </c>
      <c r="G50" s="19">
        <v>1</v>
      </c>
      <c r="H50" s="19">
        <v>2</v>
      </c>
      <c r="I50" s="19">
        <v>3</v>
      </c>
      <c r="J50" s="21">
        <v>2</v>
      </c>
      <c r="K50" s="19">
        <f t="shared" si="8"/>
        <v>60</v>
      </c>
      <c r="L50" s="19">
        <f t="shared" si="9"/>
        <v>120</v>
      </c>
      <c r="M50" s="19">
        <f t="shared" si="10"/>
        <v>180</v>
      </c>
      <c r="N50" s="38">
        <f t="shared" si="11"/>
        <v>120</v>
      </c>
      <c r="O50" s="43">
        <f t="shared" si="12"/>
        <v>0.60000000000000009</v>
      </c>
      <c r="P50" s="19">
        <f t="shared" si="13"/>
        <v>1.2000000000000002</v>
      </c>
      <c r="Q50" s="19">
        <f t="shared" si="15"/>
        <v>1.8000000000000003</v>
      </c>
      <c r="R50" s="44">
        <f t="shared" si="14"/>
        <v>1.2000000000000002</v>
      </c>
    </row>
    <row r="51" spans="1:18" ht="30.75" thickBot="1" x14ac:dyDescent="0.3">
      <c r="A51" s="22" t="s">
        <v>132</v>
      </c>
      <c r="B51" s="83">
        <f>'Project Details'!$B$17</f>
        <v>20</v>
      </c>
      <c r="C51" s="52">
        <f>'Project Details'!$B$17/100</f>
        <v>0.2</v>
      </c>
      <c r="D51" s="23" t="s">
        <v>265</v>
      </c>
      <c r="E51" s="24" t="s">
        <v>202</v>
      </c>
      <c r="F51" s="24" t="s">
        <v>316</v>
      </c>
      <c r="G51" s="24">
        <v>1</v>
      </c>
      <c r="H51" s="24">
        <v>1</v>
      </c>
      <c r="I51" s="24">
        <v>1</v>
      </c>
      <c r="J51" s="26">
        <v>1</v>
      </c>
      <c r="K51" s="24">
        <f>B51*G51</f>
        <v>20</v>
      </c>
      <c r="L51" s="24">
        <f>B51*H51</f>
        <v>20</v>
      </c>
      <c r="M51" s="24">
        <f>B51*I51</f>
        <v>20</v>
      </c>
      <c r="N51" s="39">
        <f>B51*J51</f>
        <v>20</v>
      </c>
      <c r="O51" s="45">
        <f>C51*G51</f>
        <v>0.2</v>
      </c>
      <c r="P51" s="24">
        <f>C51*H51</f>
        <v>0.2</v>
      </c>
      <c r="Q51" s="24">
        <f>C51*I51</f>
        <v>0.2</v>
      </c>
      <c r="R51" s="46">
        <f>C51*J51</f>
        <v>0.2</v>
      </c>
    </row>
    <row r="52" spans="1:18" ht="30.75" thickTop="1" x14ac:dyDescent="0.25">
      <c r="A52" s="27" t="s">
        <v>132</v>
      </c>
      <c r="B52" s="84">
        <f>'Project Details'!$B$17</f>
        <v>20</v>
      </c>
      <c r="C52" s="50">
        <f>'Project Details'!$B$17/100</f>
        <v>0.2</v>
      </c>
      <c r="D52" s="28" t="s">
        <v>317</v>
      </c>
      <c r="E52" s="29" t="s">
        <v>164</v>
      </c>
      <c r="F52" s="29">
        <v>2</v>
      </c>
      <c r="G52" s="29">
        <v>1</v>
      </c>
      <c r="H52" s="29">
        <v>3</v>
      </c>
      <c r="I52" s="29">
        <v>2</v>
      </c>
      <c r="J52" s="30">
        <v>3</v>
      </c>
      <c r="K52" s="29">
        <f t="shared" si="8"/>
        <v>40</v>
      </c>
      <c r="L52" s="29">
        <f t="shared" si="9"/>
        <v>120</v>
      </c>
      <c r="M52" s="29">
        <f t="shared" si="10"/>
        <v>80</v>
      </c>
      <c r="N52" s="40">
        <f t="shared" si="11"/>
        <v>120</v>
      </c>
      <c r="O52" s="47">
        <f t="shared" si="12"/>
        <v>0.4</v>
      </c>
      <c r="P52" s="29">
        <f t="shared" si="13"/>
        <v>1.2000000000000002</v>
      </c>
      <c r="Q52" s="29">
        <f t="shared" si="15"/>
        <v>0.8</v>
      </c>
      <c r="R52" s="48">
        <f t="shared" si="14"/>
        <v>1.2000000000000002</v>
      </c>
    </row>
    <row r="53" spans="1:18" ht="30" x14ac:dyDescent="0.25">
      <c r="A53" s="17" t="s">
        <v>132</v>
      </c>
      <c r="B53" s="82">
        <f>'Project Details'!$B$17</f>
        <v>20</v>
      </c>
      <c r="C53" s="51">
        <f>'Project Details'!$B$17/100</f>
        <v>0.2</v>
      </c>
      <c r="D53" s="18" t="s">
        <v>317</v>
      </c>
      <c r="E53" s="19" t="s">
        <v>161</v>
      </c>
      <c r="F53" s="19">
        <v>1</v>
      </c>
      <c r="G53" s="19">
        <v>1</v>
      </c>
      <c r="H53" s="19">
        <v>1</v>
      </c>
      <c r="I53" s="19">
        <v>1</v>
      </c>
      <c r="J53" s="21">
        <v>1</v>
      </c>
      <c r="K53" s="19">
        <f t="shared" si="8"/>
        <v>20</v>
      </c>
      <c r="L53" s="19">
        <f t="shared" si="9"/>
        <v>20</v>
      </c>
      <c r="M53" s="19">
        <f t="shared" si="10"/>
        <v>20</v>
      </c>
      <c r="N53" s="38">
        <f t="shared" si="11"/>
        <v>20</v>
      </c>
      <c r="O53" s="43">
        <f t="shared" si="12"/>
        <v>0.2</v>
      </c>
      <c r="P53" s="19">
        <f t="shared" si="13"/>
        <v>0.2</v>
      </c>
      <c r="Q53" s="19">
        <f t="shared" si="15"/>
        <v>0.2</v>
      </c>
      <c r="R53" s="44">
        <f t="shared" si="14"/>
        <v>0.2</v>
      </c>
    </row>
    <row r="54" spans="1:18" ht="30.75" thickBot="1" x14ac:dyDescent="0.3">
      <c r="A54" s="22" t="s">
        <v>132</v>
      </c>
      <c r="B54" s="83">
        <f>'Project Details'!$B$17</f>
        <v>20</v>
      </c>
      <c r="C54" s="52">
        <f>'Project Details'!$B$17/100</f>
        <v>0.2</v>
      </c>
      <c r="D54" s="23" t="s">
        <v>317</v>
      </c>
      <c r="E54" s="24" t="s">
        <v>202</v>
      </c>
      <c r="F54" s="24" t="s">
        <v>316</v>
      </c>
      <c r="G54" s="24">
        <v>1</v>
      </c>
      <c r="H54" s="24">
        <v>1</v>
      </c>
      <c r="I54" s="24">
        <v>1</v>
      </c>
      <c r="J54" s="26">
        <v>1</v>
      </c>
      <c r="K54" s="24">
        <f>B54*G54</f>
        <v>20</v>
      </c>
      <c r="L54" s="24">
        <f>B54*H54</f>
        <v>20</v>
      </c>
      <c r="M54" s="24">
        <f>B54*I54</f>
        <v>20</v>
      </c>
      <c r="N54" s="39">
        <f>B54*J54</f>
        <v>20</v>
      </c>
      <c r="O54" s="45">
        <f>C54*G54</f>
        <v>0.2</v>
      </c>
      <c r="P54" s="24">
        <f>C54*H54</f>
        <v>0.2</v>
      </c>
      <c r="Q54" s="24">
        <f>C54*I54</f>
        <v>0.2</v>
      </c>
      <c r="R54" s="46">
        <f>C54*J54</f>
        <v>0.2</v>
      </c>
    </row>
    <row r="55" spans="1:18" ht="30.75" thickTop="1" x14ac:dyDescent="0.25">
      <c r="A55" s="27" t="s">
        <v>132</v>
      </c>
      <c r="B55" s="84">
        <f>'Project Details'!$B$17</f>
        <v>20</v>
      </c>
      <c r="C55" s="50">
        <f>'Project Details'!$B$17/100</f>
        <v>0.2</v>
      </c>
      <c r="D55" s="28" t="s">
        <v>267</v>
      </c>
      <c r="E55" s="29" t="s">
        <v>164</v>
      </c>
      <c r="F55" s="29">
        <v>2</v>
      </c>
      <c r="G55" s="29">
        <v>3</v>
      </c>
      <c r="H55" s="29">
        <v>2</v>
      </c>
      <c r="I55" s="29">
        <v>1</v>
      </c>
      <c r="J55" s="30">
        <v>2</v>
      </c>
      <c r="K55" s="29">
        <f t="shared" si="8"/>
        <v>120</v>
      </c>
      <c r="L55" s="29">
        <f t="shared" si="9"/>
        <v>80</v>
      </c>
      <c r="M55" s="29">
        <f t="shared" si="10"/>
        <v>40</v>
      </c>
      <c r="N55" s="40">
        <f t="shared" si="11"/>
        <v>80</v>
      </c>
      <c r="O55" s="47">
        <f t="shared" si="12"/>
        <v>1.2000000000000002</v>
      </c>
      <c r="P55" s="29">
        <f t="shared" si="13"/>
        <v>0.8</v>
      </c>
      <c r="Q55" s="29">
        <f t="shared" si="15"/>
        <v>0.4</v>
      </c>
      <c r="R55" s="48">
        <f t="shared" si="14"/>
        <v>0.8</v>
      </c>
    </row>
    <row r="56" spans="1:18" ht="30" x14ac:dyDescent="0.25">
      <c r="A56" s="17" t="s">
        <v>132</v>
      </c>
      <c r="B56" s="82">
        <f>'Project Details'!$B$17</f>
        <v>20</v>
      </c>
      <c r="C56" s="51">
        <f>'Project Details'!$B$17/100</f>
        <v>0.2</v>
      </c>
      <c r="D56" s="18" t="s">
        <v>267</v>
      </c>
      <c r="E56" s="19" t="s">
        <v>161</v>
      </c>
      <c r="F56" s="19">
        <v>1</v>
      </c>
      <c r="G56" s="19">
        <v>1</v>
      </c>
      <c r="H56" s="19">
        <v>2</v>
      </c>
      <c r="I56" s="19">
        <v>2</v>
      </c>
      <c r="J56" s="21">
        <v>2</v>
      </c>
      <c r="K56" s="19">
        <f t="shared" si="8"/>
        <v>20</v>
      </c>
      <c r="L56" s="19">
        <f t="shared" si="9"/>
        <v>40</v>
      </c>
      <c r="M56" s="19">
        <f t="shared" si="10"/>
        <v>40</v>
      </c>
      <c r="N56" s="38">
        <f t="shared" si="11"/>
        <v>40</v>
      </c>
      <c r="O56" s="43">
        <f t="shared" si="12"/>
        <v>0.2</v>
      </c>
      <c r="P56" s="19">
        <f t="shared" si="13"/>
        <v>0.4</v>
      </c>
      <c r="Q56" s="19">
        <f t="shared" si="15"/>
        <v>0.4</v>
      </c>
      <c r="R56" s="44">
        <f t="shared" si="14"/>
        <v>0.4</v>
      </c>
    </row>
    <row r="57" spans="1:18" ht="30.75" thickBot="1" x14ac:dyDescent="0.3">
      <c r="A57" s="22" t="s">
        <v>132</v>
      </c>
      <c r="B57" s="83">
        <f>'Project Details'!$B$17</f>
        <v>20</v>
      </c>
      <c r="C57" s="52">
        <f>'Project Details'!$B$17/100</f>
        <v>0.2</v>
      </c>
      <c r="D57" s="23" t="s">
        <v>267</v>
      </c>
      <c r="E57" s="24" t="s">
        <v>202</v>
      </c>
      <c r="F57" s="24" t="s">
        <v>316</v>
      </c>
      <c r="G57" s="24">
        <v>1</v>
      </c>
      <c r="H57" s="24">
        <v>1</v>
      </c>
      <c r="I57" s="24">
        <v>1</v>
      </c>
      <c r="J57" s="26">
        <v>1</v>
      </c>
      <c r="K57" s="24">
        <f>B57*G57</f>
        <v>20</v>
      </c>
      <c r="L57" s="24">
        <f>B57*H57</f>
        <v>20</v>
      </c>
      <c r="M57" s="24">
        <f>B57*I57</f>
        <v>20</v>
      </c>
      <c r="N57" s="39">
        <f>B57*J57</f>
        <v>20</v>
      </c>
      <c r="O57" s="45">
        <f>C57*G57</f>
        <v>0.2</v>
      </c>
      <c r="P57" s="24">
        <f>C57*H57</f>
        <v>0.2</v>
      </c>
      <c r="Q57" s="24">
        <f>C57*I57</f>
        <v>0.2</v>
      </c>
      <c r="R57" s="46">
        <f>C57*J57</f>
        <v>0.2</v>
      </c>
    </row>
    <row r="58" spans="1:18" ht="30.75" thickTop="1" x14ac:dyDescent="0.25">
      <c r="A58" s="27" t="s">
        <v>132</v>
      </c>
      <c r="B58" s="84">
        <f>'Project Details'!$B$17</f>
        <v>20</v>
      </c>
      <c r="C58" s="50">
        <f>'Project Details'!$B$17/100</f>
        <v>0.2</v>
      </c>
      <c r="D58" s="28" t="s">
        <v>268</v>
      </c>
      <c r="E58" s="29" t="s">
        <v>235</v>
      </c>
      <c r="F58" s="29">
        <v>1</v>
      </c>
      <c r="G58" s="29">
        <v>1</v>
      </c>
      <c r="H58" s="29">
        <v>3</v>
      </c>
      <c r="I58" s="29">
        <v>3</v>
      </c>
      <c r="J58" s="30">
        <v>3</v>
      </c>
      <c r="K58" s="29">
        <f t="shared" si="8"/>
        <v>20</v>
      </c>
      <c r="L58" s="29">
        <f t="shared" si="9"/>
        <v>60</v>
      </c>
      <c r="M58" s="29">
        <f t="shared" si="10"/>
        <v>60</v>
      </c>
      <c r="N58" s="40">
        <f t="shared" si="11"/>
        <v>60</v>
      </c>
      <c r="O58" s="47">
        <f t="shared" si="12"/>
        <v>0.2</v>
      </c>
      <c r="P58" s="29">
        <f t="shared" si="13"/>
        <v>0.60000000000000009</v>
      </c>
      <c r="Q58" s="29">
        <f t="shared" si="15"/>
        <v>0.60000000000000009</v>
      </c>
      <c r="R58" s="48">
        <f t="shared" si="14"/>
        <v>0.60000000000000009</v>
      </c>
    </row>
    <row r="59" spans="1:18" ht="30" x14ac:dyDescent="0.25">
      <c r="A59" s="17" t="s">
        <v>132</v>
      </c>
      <c r="B59" s="82">
        <f>'Project Details'!$B$17</f>
        <v>20</v>
      </c>
      <c r="C59" s="51">
        <f>'Project Details'!$B$17/100</f>
        <v>0.2</v>
      </c>
      <c r="D59" s="18" t="s">
        <v>268</v>
      </c>
      <c r="E59" s="19" t="s">
        <v>236</v>
      </c>
      <c r="F59" s="19">
        <v>2</v>
      </c>
      <c r="G59" s="19">
        <v>2</v>
      </c>
      <c r="H59" s="19">
        <v>2</v>
      </c>
      <c r="I59" s="19">
        <v>2</v>
      </c>
      <c r="J59" s="21">
        <v>2</v>
      </c>
      <c r="K59" s="19">
        <f t="shared" si="8"/>
        <v>80</v>
      </c>
      <c r="L59" s="19">
        <f t="shared" si="9"/>
        <v>80</v>
      </c>
      <c r="M59" s="19">
        <f t="shared" si="10"/>
        <v>80</v>
      </c>
      <c r="N59" s="38">
        <f t="shared" si="11"/>
        <v>80</v>
      </c>
      <c r="O59" s="43">
        <f t="shared" si="12"/>
        <v>0.8</v>
      </c>
      <c r="P59" s="19">
        <f t="shared" si="13"/>
        <v>0.8</v>
      </c>
      <c r="Q59" s="19">
        <f t="shared" si="15"/>
        <v>0.8</v>
      </c>
      <c r="R59" s="44">
        <f t="shared" si="14"/>
        <v>0.8</v>
      </c>
    </row>
    <row r="60" spans="1:18" ht="30" x14ac:dyDescent="0.25">
      <c r="A60" s="17" t="s">
        <v>132</v>
      </c>
      <c r="B60" s="82">
        <f>'Project Details'!$B$17</f>
        <v>20</v>
      </c>
      <c r="C60" s="51">
        <f>'Project Details'!$B$17/100</f>
        <v>0.2</v>
      </c>
      <c r="D60" s="18" t="s">
        <v>268</v>
      </c>
      <c r="E60" s="19" t="s">
        <v>237</v>
      </c>
      <c r="F60" s="19">
        <v>3</v>
      </c>
      <c r="G60" s="19">
        <v>3</v>
      </c>
      <c r="H60" s="19">
        <v>2</v>
      </c>
      <c r="I60" s="19">
        <v>1</v>
      </c>
      <c r="J60" s="21">
        <v>2</v>
      </c>
      <c r="K60" s="19">
        <f t="shared" si="8"/>
        <v>180</v>
      </c>
      <c r="L60" s="19">
        <f t="shared" si="9"/>
        <v>120</v>
      </c>
      <c r="M60" s="19">
        <f t="shared" si="10"/>
        <v>60</v>
      </c>
      <c r="N60" s="38">
        <f t="shared" si="11"/>
        <v>120</v>
      </c>
      <c r="O60" s="43">
        <f t="shared" si="12"/>
        <v>1.8000000000000003</v>
      </c>
      <c r="P60" s="19">
        <f t="shared" si="13"/>
        <v>1.2000000000000002</v>
      </c>
      <c r="Q60" s="19">
        <f t="shared" si="15"/>
        <v>0.60000000000000009</v>
      </c>
      <c r="R60" s="44">
        <f t="shared" si="14"/>
        <v>1.2000000000000002</v>
      </c>
    </row>
    <row r="61" spans="1:18" ht="30.75" thickBot="1" x14ac:dyDescent="0.3">
      <c r="A61" s="22" t="s">
        <v>132</v>
      </c>
      <c r="B61" s="83">
        <f>'Project Details'!$B$17</f>
        <v>20</v>
      </c>
      <c r="C61" s="52">
        <f>'Project Details'!$B$17/100</f>
        <v>0.2</v>
      </c>
      <c r="D61" s="23" t="s">
        <v>268</v>
      </c>
      <c r="E61" s="24" t="s">
        <v>202</v>
      </c>
      <c r="F61" s="24" t="s">
        <v>316</v>
      </c>
      <c r="G61" s="24">
        <v>1</v>
      </c>
      <c r="H61" s="24">
        <v>1</v>
      </c>
      <c r="I61" s="24">
        <v>1</v>
      </c>
      <c r="J61" s="26">
        <v>1</v>
      </c>
      <c r="K61" s="24">
        <f>B61*G61</f>
        <v>20</v>
      </c>
      <c r="L61" s="24">
        <f>B61*H61</f>
        <v>20</v>
      </c>
      <c r="M61" s="24">
        <f>B61*I61</f>
        <v>20</v>
      </c>
      <c r="N61" s="39">
        <f>B61*J61</f>
        <v>20</v>
      </c>
      <c r="O61" s="45">
        <f>C61*G61</f>
        <v>0.2</v>
      </c>
      <c r="P61" s="24">
        <f>C61*H61</f>
        <v>0.2</v>
      </c>
      <c r="Q61" s="24">
        <f>C61*I61</f>
        <v>0.2</v>
      </c>
      <c r="R61" s="46">
        <f>C61*J61</f>
        <v>0.2</v>
      </c>
    </row>
    <row r="62" spans="1:18" ht="15.75" thickTop="1" x14ac:dyDescent="0.25">
      <c r="A62" s="27" t="s">
        <v>132</v>
      </c>
      <c r="B62" s="84">
        <f>'Project Details'!$B$17</f>
        <v>20</v>
      </c>
      <c r="C62" s="50">
        <f>'Project Details'!$B$17/100</f>
        <v>0.2</v>
      </c>
      <c r="D62" s="28" t="s">
        <v>269</v>
      </c>
      <c r="E62" s="29" t="s">
        <v>239</v>
      </c>
      <c r="F62" s="29">
        <v>1</v>
      </c>
      <c r="G62" s="29">
        <v>3</v>
      </c>
      <c r="H62" s="29">
        <v>2</v>
      </c>
      <c r="I62" s="29">
        <v>2</v>
      </c>
      <c r="J62" s="30">
        <v>3</v>
      </c>
      <c r="K62" s="29">
        <f t="shared" si="8"/>
        <v>60</v>
      </c>
      <c r="L62" s="29">
        <f t="shared" si="9"/>
        <v>40</v>
      </c>
      <c r="M62" s="29">
        <f t="shared" si="10"/>
        <v>40</v>
      </c>
      <c r="N62" s="40">
        <f t="shared" si="11"/>
        <v>60</v>
      </c>
      <c r="O62" s="47">
        <f t="shared" si="12"/>
        <v>0.60000000000000009</v>
      </c>
      <c r="P62" s="29">
        <f t="shared" si="13"/>
        <v>0.4</v>
      </c>
      <c r="Q62" s="29">
        <f t="shared" si="15"/>
        <v>0.4</v>
      </c>
      <c r="R62" s="48">
        <f t="shared" si="14"/>
        <v>0.60000000000000009</v>
      </c>
    </row>
    <row r="63" spans="1:18" x14ac:dyDescent="0.25">
      <c r="A63" s="17" t="s">
        <v>132</v>
      </c>
      <c r="B63" s="82">
        <f>'Project Details'!$B$17</f>
        <v>20</v>
      </c>
      <c r="C63" s="51">
        <f>'Project Details'!$B$17/100</f>
        <v>0.2</v>
      </c>
      <c r="D63" s="18" t="s">
        <v>269</v>
      </c>
      <c r="E63" s="19" t="s">
        <v>240</v>
      </c>
      <c r="F63" s="19">
        <v>2</v>
      </c>
      <c r="G63" s="19">
        <v>3</v>
      </c>
      <c r="H63" s="19">
        <v>2</v>
      </c>
      <c r="I63" s="19">
        <v>2</v>
      </c>
      <c r="J63" s="21">
        <v>2</v>
      </c>
      <c r="K63" s="19">
        <f t="shared" si="8"/>
        <v>120</v>
      </c>
      <c r="L63" s="19">
        <f t="shared" si="9"/>
        <v>80</v>
      </c>
      <c r="M63" s="19">
        <f t="shared" si="10"/>
        <v>80</v>
      </c>
      <c r="N63" s="38">
        <f t="shared" si="11"/>
        <v>80</v>
      </c>
      <c r="O63" s="43">
        <f t="shared" si="12"/>
        <v>1.2000000000000002</v>
      </c>
      <c r="P63" s="19">
        <f t="shared" si="13"/>
        <v>0.8</v>
      </c>
      <c r="Q63" s="19">
        <f t="shared" si="15"/>
        <v>0.8</v>
      </c>
      <c r="R63" s="44">
        <f t="shared" si="14"/>
        <v>0.8</v>
      </c>
    </row>
    <row r="64" spans="1:18" x14ac:dyDescent="0.25">
      <c r="A64" s="17" t="s">
        <v>132</v>
      </c>
      <c r="B64" s="82">
        <f>'Project Details'!$B$17</f>
        <v>20</v>
      </c>
      <c r="C64" s="51">
        <f>'Project Details'!$B$17/100</f>
        <v>0.2</v>
      </c>
      <c r="D64" s="18" t="s">
        <v>269</v>
      </c>
      <c r="E64" s="19" t="s">
        <v>241</v>
      </c>
      <c r="F64" s="19">
        <v>3</v>
      </c>
      <c r="G64" s="19">
        <v>1</v>
      </c>
      <c r="H64" s="19">
        <v>3</v>
      </c>
      <c r="I64" s="19">
        <v>2</v>
      </c>
      <c r="J64" s="21">
        <v>3</v>
      </c>
      <c r="K64" s="19">
        <f t="shared" si="8"/>
        <v>60</v>
      </c>
      <c r="L64" s="19">
        <f t="shared" si="9"/>
        <v>180</v>
      </c>
      <c r="M64" s="19">
        <f t="shared" si="10"/>
        <v>120</v>
      </c>
      <c r="N64" s="38">
        <f t="shared" si="11"/>
        <v>180</v>
      </c>
      <c r="O64" s="43">
        <f t="shared" si="12"/>
        <v>0.60000000000000009</v>
      </c>
      <c r="P64" s="19">
        <f t="shared" si="13"/>
        <v>1.8000000000000003</v>
      </c>
      <c r="Q64" s="19">
        <f t="shared" si="15"/>
        <v>1.2000000000000002</v>
      </c>
      <c r="R64" s="44">
        <f t="shared" si="14"/>
        <v>1.8000000000000003</v>
      </c>
    </row>
    <row r="65" spans="1:18" ht="15.75" thickBot="1" x14ac:dyDescent="0.3">
      <c r="A65" s="22" t="s">
        <v>132</v>
      </c>
      <c r="B65" s="83">
        <f>'Project Details'!$B$17</f>
        <v>20</v>
      </c>
      <c r="C65" s="52">
        <f>'Project Details'!$B$17/100</f>
        <v>0.2</v>
      </c>
      <c r="D65" s="23" t="s">
        <v>269</v>
      </c>
      <c r="E65" s="24" t="s">
        <v>202</v>
      </c>
      <c r="F65" s="24" t="s">
        <v>316</v>
      </c>
      <c r="G65" s="24">
        <v>1</v>
      </c>
      <c r="H65" s="24">
        <v>1</v>
      </c>
      <c r="I65" s="24">
        <v>1</v>
      </c>
      <c r="J65" s="26">
        <v>1</v>
      </c>
      <c r="K65" s="24">
        <f>B65*G65</f>
        <v>20</v>
      </c>
      <c r="L65" s="24">
        <f>B65*H65</f>
        <v>20</v>
      </c>
      <c r="M65" s="24">
        <f>B65*I65</f>
        <v>20</v>
      </c>
      <c r="N65" s="39">
        <f>B65*J65</f>
        <v>20</v>
      </c>
      <c r="O65" s="45">
        <f>C65*G65</f>
        <v>0.2</v>
      </c>
      <c r="P65" s="24">
        <f>C65*H65</f>
        <v>0.2</v>
      </c>
      <c r="Q65" s="24">
        <f>C65*I65</f>
        <v>0.2</v>
      </c>
      <c r="R65" s="46">
        <f>C65*J65</f>
        <v>0.2</v>
      </c>
    </row>
    <row r="66" spans="1:18" ht="15.75" thickTop="1" x14ac:dyDescent="0.25">
      <c r="A66" s="27" t="s">
        <v>155</v>
      </c>
      <c r="B66" s="84">
        <f>'Project Details'!$B$20</f>
        <v>20</v>
      </c>
      <c r="C66" s="50">
        <f>'Project Details'!$B$20/100</f>
        <v>0.2</v>
      </c>
      <c r="D66" s="28" t="s">
        <v>270</v>
      </c>
      <c r="E66" s="29" t="s">
        <v>164</v>
      </c>
      <c r="F66" s="29">
        <v>2</v>
      </c>
      <c r="G66" s="29">
        <v>1</v>
      </c>
      <c r="H66" s="29">
        <v>1</v>
      </c>
      <c r="I66" s="29">
        <v>2</v>
      </c>
      <c r="J66" s="30">
        <v>1</v>
      </c>
      <c r="K66" s="29">
        <f t="shared" si="8"/>
        <v>40</v>
      </c>
      <c r="L66" s="29">
        <f t="shared" si="9"/>
        <v>40</v>
      </c>
      <c r="M66" s="29">
        <f t="shared" si="10"/>
        <v>80</v>
      </c>
      <c r="N66" s="40">
        <f t="shared" si="11"/>
        <v>40</v>
      </c>
      <c r="O66" s="47">
        <f t="shared" si="12"/>
        <v>0.4</v>
      </c>
      <c r="P66" s="29">
        <f t="shared" si="13"/>
        <v>0.4</v>
      </c>
      <c r="Q66" s="29">
        <f t="shared" si="15"/>
        <v>0.8</v>
      </c>
      <c r="R66" s="48">
        <f t="shared" si="14"/>
        <v>0.4</v>
      </c>
    </row>
    <row r="67" spans="1:18" x14ac:dyDescent="0.25">
      <c r="A67" s="17" t="s">
        <v>155</v>
      </c>
      <c r="B67" s="82">
        <f>'Project Details'!$B$20</f>
        <v>20</v>
      </c>
      <c r="C67" s="51">
        <f>'Project Details'!$B$20/100</f>
        <v>0.2</v>
      </c>
      <c r="D67" s="18" t="s">
        <v>270</v>
      </c>
      <c r="E67" s="19" t="s">
        <v>161</v>
      </c>
      <c r="F67" s="19">
        <v>1</v>
      </c>
      <c r="G67" s="19">
        <v>2</v>
      </c>
      <c r="H67" s="19">
        <v>2</v>
      </c>
      <c r="I67" s="19">
        <v>1</v>
      </c>
      <c r="J67" s="21">
        <v>1</v>
      </c>
      <c r="K67" s="19">
        <f t="shared" si="8"/>
        <v>40</v>
      </c>
      <c r="L67" s="19">
        <f t="shared" si="9"/>
        <v>40</v>
      </c>
      <c r="M67" s="19">
        <f t="shared" si="10"/>
        <v>20</v>
      </c>
      <c r="N67" s="38">
        <f t="shared" si="11"/>
        <v>20</v>
      </c>
      <c r="O67" s="43">
        <f t="shared" si="12"/>
        <v>0.4</v>
      </c>
      <c r="P67" s="19">
        <f t="shared" si="13"/>
        <v>0.4</v>
      </c>
      <c r="Q67" s="19">
        <f t="shared" si="15"/>
        <v>0.2</v>
      </c>
      <c r="R67" s="44">
        <f t="shared" si="14"/>
        <v>0.2</v>
      </c>
    </row>
    <row r="68" spans="1:18" ht="15.75" thickBot="1" x14ac:dyDescent="0.3">
      <c r="A68" s="22" t="s">
        <v>155</v>
      </c>
      <c r="B68" s="83">
        <f>'Project Details'!$B$20</f>
        <v>20</v>
      </c>
      <c r="C68" s="52">
        <f>'Project Details'!$B$20/100</f>
        <v>0.2</v>
      </c>
      <c r="D68" s="23" t="s">
        <v>270</v>
      </c>
      <c r="E68" s="24" t="s">
        <v>202</v>
      </c>
      <c r="F68" s="24" t="s">
        <v>316</v>
      </c>
      <c r="G68" s="24">
        <v>1</v>
      </c>
      <c r="H68" s="24">
        <v>1</v>
      </c>
      <c r="I68" s="24">
        <v>1</v>
      </c>
      <c r="J68" s="26">
        <v>1</v>
      </c>
      <c r="K68" s="24">
        <f>B68*G68</f>
        <v>20</v>
      </c>
      <c r="L68" s="24">
        <f>B68*H68</f>
        <v>20</v>
      </c>
      <c r="M68" s="24">
        <f>B68*I68</f>
        <v>20</v>
      </c>
      <c r="N68" s="39">
        <f>B68*J68</f>
        <v>20</v>
      </c>
      <c r="O68" s="45">
        <f>C68*G68</f>
        <v>0.2</v>
      </c>
      <c r="P68" s="24">
        <f>C68*H68</f>
        <v>0.2</v>
      </c>
      <c r="Q68" s="24">
        <f>C68*I68</f>
        <v>0.2</v>
      </c>
      <c r="R68" s="46">
        <f>C68*J68</f>
        <v>0.2</v>
      </c>
    </row>
    <row r="69" spans="1:18" ht="30" customHeight="1" thickTop="1" x14ac:dyDescent="0.25">
      <c r="A69" s="27" t="s">
        <v>155</v>
      </c>
      <c r="B69" s="84">
        <f>'Project Details'!$B$20</f>
        <v>20</v>
      </c>
      <c r="C69" s="50">
        <f>'Project Details'!$B$20/100</f>
        <v>0.2</v>
      </c>
      <c r="D69" s="28" t="s">
        <v>271</v>
      </c>
      <c r="E69" s="29" t="s">
        <v>164</v>
      </c>
      <c r="F69" s="29">
        <v>2</v>
      </c>
      <c r="G69" s="29">
        <v>1</v>
      </c>
      <c r="H69" s="29">
        <v>2</v>
      </c>
      <c r="I69" s="29">
        <v>2</v>
      </c>
      <c r="J69" s="30">
        <v>2</v>
      </c>
      <c r="K69" s="29">
        <f t="shared" si="8"/>
        <v>40</v>
      </c>
      <c r="L69" s="29">
        <f t="shared" si="9"/>
        <v>80</v>
      </c>
      <c r="M69" s="29">
        <f t="shared" si="10"/>
        <v>80</v>
      </c>
      <c r="N69" s="40">
        <f t="shared" si="11"/>
        <v>80</v>
      </c>
      <c r="O69" s="47">
        <f t="shared" si="12"/>
        <v>0.4</v>
      </c>
      <c r="P69" s="29">
        <f t="shared" si="13"/>
        <v>0.8</v>
      </c>
      <c r="Q69" s="29">
        <f t="shared" si="15"/>
        <v>0.8</v>
      </c>
      <c r="R69" s="48">
        <f t="shared" si="14"/>
        <v>0.8</v>
      </c>
    </row>
    <row r="70" spans="1:18" ht="30" customHeight="1" x14ac:dyDescent="0.25">
      <c r="A70" s="17" t="s">
        <v>155</v>
      </c>
      <c r="B70" s="82">
        <f>'Project Details'!$B$20</f>
        <v>20</v>
      </c>
      <c r="C70" s="51">
        <f>'Project Details'!$B$20/100</f>
        <v>0.2</v>
      </c>
      <c r="D70" s="18" t="s">
        <v>271</v>
      </c>
      <c r="E70" s="19" t="s">
        <v>161</v>
      </c>
      <c r="F70" s="19">
        <v>1</v>
      </c>
      <c r="G70" s="19">
        <v>2</v>
      </c>
      <c r="H70" s="19">
        <v>1</v>
      </c>
      <c r="I70" s="19">
        <v>1</v>
      </c>
      <c r="J70" s="21">
        <v>1</v>
      </c>
      <c r="K70" s="19">
        <f t="shared" si="8"/>
        <v>40</v>
      </c>
      <c r="L70" s="19">
        <f t="shared" si="9"/>
        <v>20</v>
      </c>
      <c r="M70" s="19">
        <f t="shared" si="10"/>
        <v>20</v>
      </c>
      <c r="N70" s="38">
        <f t="shared" si="11"/>
        <v>20</v>
      </c>
      <c r="O70" s="43">
        <f t="shared" si="12"/>
        <v>0.4</v>
      </c>
      <c r="P70" s="19">
        <f t="shared" si="13"/>
        <v>0.2</v>
      </c>
      <c r="Q70" s="19">
        <f t="shared" si="15"/>
        <v>0.2</v>
      </c>
      <c r="R70" s="44">
        <f t="shared" si="14"/>
        <v>0.2</v>
      </c>
    </row>
    <row r="71" spans="1:18" ht="30" customHeight="1" x14ac:dyDescent="0.25">
      <c r="A71" s="73" t="s">
        <v>155</v>
      </c>
      <c r="B71" s="85">
        <f>'Project Details'!$B$20</f>
        <v>20</v>
      </c>
      <c r="C71" s="74">
        <f>'Project Details'!$B$20/100</f>
        <v>0.2</v>
      </c>
      <c r="D71" s="75" t="s">
        <v>271</v>
      </c>
      <c r="E71" s="76" t="s">
        <v>202</v>
      </c>
      <c r="F71" s="76" t="s">
        <v>316</v>
      </c>
      <c r="G71" s="76">
        <v>1</v>
      </c>
      <c r="H71" s="76">
        <v>1</v>
      </c>
      <c r="I71" s="76">
        <v>1</v>
      </c>
      <c r="J71" s="77">
        <v>1</v>
      </c>
      <c r="K71" s="76">
        <f>B71*G71</f>
        <v>20</v>
      </c>
      <c r="L71" s="76">
        <f>B71*H71</f>
        <v>20</v>
      </c>
      <c r="M71" s="76">
        <f>B71*I71</f>
        <v>20</v>
      </c>
      <c r="N71" s="78">
        <f>B71*J71</f>
        <v>20</v>
      </c>
      <c r="O71" s="79">
        <f>C71*G71</f>
        <v>0.2</v>
      </c>
      <c r="P71" s="76">
        <f>C71*H71</f>
        <v>0.2</v>
      </c>
      <c r="Q71" s="76">
        <f>C71*I71</f>
        <v>0.2</v>
      </c>
      <c r="R71" s="80">
        <f>C71*J71</f>
        <v>0.2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U D A A B Q S w M E F A A C A A g A N m s F W R a W G b O l A A A A 9 g A A A B I A H A B D b 2 5 m a W c v U G F j a 2 F n Z S 5 4 b W w g o h g A K K A U A A A A A A A A A A A A A A A A A A A A A A A A A A A A h Y + x D o I w G I R f h X S n L S V G Q 0 o Z X C U x I R r X p l R o h B 9 D i + X d H H w k X 0 G M o m 6 O d / d d c n e / 3 n g 2 t k 1 w 0 b 0 1 H a Q o w h Q F G l R X G q h S N L h j u E K Z 4 F u p T r L S w Q S D T U Z r U l Q 7 d 0 4 I 8 d 5 j H + O u r w i j N C K H f F O o W r c y N G C d B K X R p 1 X + b y H B 9 6 8 x g u E o p n j B l p h y M p s 8 N / A F 2 L T 3 m f 6 Y f D 0 0 b u i 1 0 B D u C k 5 m y c n 7 g 3 g A U E s D B B Q A A g A I A D Z r B V 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2 a w V Z K I p H u A 4 A A A A R A A A A E w A c A E Z v c m 1 1 b G F z L 1 N l Y 3 R p b 2 4 x L m 0 g o h g A K K A U A A A A A A A A A A A A A A A A A A A A A A A A A A A A K 0 5 N L s n M z 1 M I h t C G 1 g B Q S w E C L Q A U A A I A C A A 2 a w V Z F p Y Z s 6 U A A A D 2 A A A A E g A A A A A A A A A A A A A A A A A A A A A A Q 2 9 u Z m l n L 1 B h Y 2 t h Z 2 U u e G 1 s U E s B A i 0 A F A A C A A g A N m s F W Q / K 6 a u k A A A A 6 Q A A A B M A A A A A A A A A A A A A A A A A 8 Q A A A F t D b 2 5 0 Z W 5 0 X 1 R 5 c G V z X S 5 4 b W x Q S w E C L Q A U A A I A C A A 2 a w V Z 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e 7 e N Z n o q G E G t X o n M Y Z 1 s D Q A A A A A C A A A A A A A D Z g A A w A A A A B A A A A B 4 9 o T x 6 q o e x z I t L C + Q d k 5 Q A A A A A A S A A A C g A A A A E A A A A P Z w M P 2 + k 7 v t E s V Y 9 W 5 p D 2 5 Q A A A A h D b O H 6 i i q g n M D t J I Q L o W s U N j D h z 5 b k D H f u L s L Z e 2 N I q a t D O r q V 0 S E T G + + i W v z w 5 b f Z C 5 n T 1 M D v e 6 p 2 V V 6 C q g d u G y g 3 1 H U j b k j 8 T I k s 9 g e + k U A A A A a H y C Y v 5 5 / C u c b + k G H O s Q l W I z e 4 s = < / D a t a M a s h u p > 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7AB3E58B0810444D82A2A60B36268DF4" ma:contentTypeVersion="4" ma:contentTypeDescription="Create a new document." ma:contentTypeScope="" ma:versionID="3997d2563ff7456313aeb78c8eb109d0">
  <xsd:schema xmlns:xsd="http://www.w3.org/2001/XMLSchema" xmlns:xs="http://www.w3.org/2001/XMLSchema" xmlns:p="http://schemas.microsoft.com/office/2006/metadata/properties" xmlns:ns2="87ec9991-24fe-4ba0-b355-f86786e8f1d6" targetNamespace="http://schemas.microsoft.com/office/2006/metadata/properties" ma:root="true" ma:fieldsID="9bbdfb01995da4933b71b3bc9ed41872" ns2:_="">
    <xsd:import namespace="87ec9991-24fe-4ba0-b355-f86786e8f1d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ec9991-24fe-4ba0-b355-f86786e8f1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E2F045-03E3-48E3-936E-77C3E3AF34F8}">
  <ds:schemaRefs>
    <ds:schemaRef ds:uri="http://schemas.microsoft.com/DataMashup"/>
  </ds:schemaRefs>
</ds:datastoreItem>
</file>

<file path=customXml/itemProps2.xml><?xml version="1.0" encoding="utf-8"?>
<ds:datastoreItem xmlns:ds="http://schemas.openxmlformats.org/officeDocument/2006/customXml" ds:itemID="{95002A7B-69F6-4ED5-8C63-0937CAE493B9}">
  <ds:schemaRefs>
    <ds:schemaRef ds:uri="http://purl.org/dc/elements/1.1/"/>
    <ds:schemaRef ds:uri="http://schemas.openxmlformats.org/package/2006/metadata/core-properties"/>
    <ds:schemaRef ds:uri="http://purl.org/dc/dcmitype/"/>
    <ds:schemaRef ds:uri="http://www.w3.org/XML/1998/namespace"/>
    <ds:schemaRef ds:uri="http://schemas.microsoft.com/office/2006/documentManagement/types"/>
    <ds:schemaRef ds:uri="http://schemas.microsoft.com/office/infopath/2007/PartnerControls"/>
    <ds:schemaRef ds:uri="87ec9991-24fe-4ba0-b355-f86786e8f1d6"/>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09551EF9-7790-4813-8FD7-A5E7021FD1B4}">
  <ds:schemaRefs>
    <ds:schemaRef ds:uri="http://schemas.microsoft.com/sharepoint/v3/contenttype/forms"/>
  </ds:schemaRefs>
</ds:datastoreItem>
</file>

<file path=customXml/itemProps4.xml><?xml version="1.0" encoding="utf-8"?>
<ds:datastoreItem xmlns:ds="http://schemas.openxmlformats.org/officeDocument/2006/customXml" ds:itemID="{EE966099-2A8C-4229-930C-AAAD988123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ec9991-24fe-4ba0-b355-f86786e8f1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Project Information</vt:lpstr>
      <vt:lpstr>Project Information List</vt:lpstr>
      <vt:lpstr>Project Details</vt:lpstr>
      <vt:lpstr>Short Term Analysis List</vt:lpstr>
      <vt:lpstr>Results (Ordinal Ranking)</vt:lpstr>
      <vt:lpstr>Results (Point Ranking)</vt:lpstr>
      <vt:lpstr>Final PDM</vt:lpstr>
      <vt:lpstr>Scoring Key (For Reference)</vt:lpstr>
    </vt:vector>
  </TitlesOfParts>
  <Manager/>
  <Company>U.S DOT - Volpe Center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WSDOT Case tool</dc:title>
  <dc:subject>WSDOT Case tool</dc:subject>
  <dc:creator>WSDOT Design ASDE, Lee, Bryan (Volpe)</dc:creator>
  <cp:keywords>WSDOT Case tool</cp:keywords>
  <dc:description/>
  <cp:lastModifiedBy>Williams, Stephanie</cp:lastModifiedBy>
  <cp:revision/>
  <dcterms:created xsi:type="dcterms:W3CDTF">2024-08-05T16:36:32Z</dcterms:created>
  <dcterms:modified xsi:type="dcterms:W3CDTF">2025-07-07T19:22:28Z</dcterms:modified>
  <cp:category>WSDOT Case tool</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0x0101007AB3E58B0810444D82A2A60B36268DF4</vt:lpwstr>
  </property>
</Properties>
</file>